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8715" activeTab="0"/>
  </bookViews>
  <sheets>
    <sheet name="Kassa" sheetId="1" r:id="rId1"/>
    <sheet name="Stammdaten" sheetId="2" r:id="rId2"/>
    <sheet name="Erfassung" sheetId="3" r:id="rId3"/>
    <sheet name="Saldenliste" sheetId="4" r:id="rId4"/>
    <sheet name="Kontoauszug" sheetId="5" r:id="rId5"/>
    <sheet name="Kassenbericht" sheetId="6" r:id="rId6"/>
    <sheet name="Listen" sheetId="7" r:id="rId7"/>
  </sheets>
  <definedNames>
    <definedName name="Abschluss_LJ">'Stammdaten'!$I$13:$I$50</definedName>
    <definedName name="Abschluss_VJ">'Stammdaten'!$E$13:$E$50</definedName>
    <definedName name="BelArt">'Kassa'!$E$3</definedName>
    <definedName name="BelArtListe">'Stammdaten'!$C$13:$C$15</definedName>
    <definedName name="BelNrJaNein">'Kassa'!$F$3</definedName>
    <definedName name="Bericht_1">'Kassenbericht'!$A$2:$G$4</definedName>
    <definedName name="Bericht_2">'Kassenbericht'!$A$5:$G$8</definedName>
    <definedName name="Bericht_3">'Kassenbericht'!$A$9:$G$11</definedName>
    <definedName name="Bericht_4">'Kassenbericht'!$A$12:$G$16</definedName>
    <definedName name="Beweg_Daten">'Stammdaten'!$G$13:$I$50</definedName>
    <definedName name="Buch_Jahr">'Stammdaten'!$B$7</definedName>
    <definedName name="chkBelNrAuto">'Kassa'!$E$6</definedName>
    <definedName name="chkBelNrJaNein">'Kassa'!$E$8</definedName>
    <definedName name="chkSaldoAuto">'Kassa'!$E$7</definedName>
    <definedName name="_xlnm.Print_Titles" localSheetId="2">'Erfassung'!$1:$5</definedName>
    <definedName name="_xlnm.Print_Titles" localSheetId="5">'Kassenbericht'!$18:$23</definedName>
    <definedName name="_xlnm.Print_Titles" localSheetId="4">'Kontoauszug'!$8:$11</definedName>
    <definedName name="_xlnm.Print_Titles" localSheetId="3">'Saldenliste'!$7:$11</definedName>
    <definedName name="KassaDatei">'Kassa'!#REF!</definedName>
    <definedName name="KassaPfad">'Kassa'!#REF!</definedName>
    <definedName name="Konto1">'Kassa'!$C$3</definedName>
    <definedName name="Konto2">'Kassa'!$C$4</definedName>
    <definedName name="Kontobez1">'Kassa'!$D$3</definedName>
    <definedName name="Kontobez2">'Kassa'!$D$4</definedName>
    <definedName name="Kontoliste">'Stammdaten'!$A$13:$K$50</definedName>
    <definedName name="KopfLinks">'Stammdaten'!$B$9</definedName>
    <definedName name="Kto_letzteZl">'Stammdaten'!$A$50</definedName>
    <definedName name="Kto_Ueb">'Stammdaten'!$A$12</definedName>
    <definedName name="letzteBelNr">'Kassa'!$G$3</definedName>
    <definedName name="Liste_BuText">'Erfassung'!$E$6:$F$65536</definedName>
    <definedName name="ListeVonAn">'Listen'!$A$5:$A$200</definedName>
    <definedName name="ListeZweck">'Listen'!$I$4:$I$200</definedName>
    <definedName name="Name">'Stammdaten'!$B$3</definedName>
    <definedName name="Ort">'Stammdaten'!$B$5</definedName>
    <definedName name="Saldo_Ueb">'Saldenliste'!$A$11</definedName>
    <definedName name="Straße">'Stammdaten'!$B$4</definedName>
    <definedName name="Sum_KtoAuszug">'Kontoauszug'!$A$5:$J$6</definedName>
    <definedName name="Sum_Saldenliste">'Saldenliste'!$A$2:$F$5</definedName>
    <definedName name="Ueb_Bericht">'Kassenbericht'!$A$24</definedName>
    <definedName name="Ueb_Ktoauszug">'Kontoauszug'!$A$11</definedName>
    <definedName name="ÜS_KtoAuszug">'Kontoauszug'!$A$2:$J$3</definedName>
    <definedName name="Voranschl_LJ">'Stammdaten'!$F$13:$F$50</definedName>
    <definedName name="Voranschl_NJ">'Stammdaten'!$J$13:$J$50</definedName>
    <definedName name="Zeile_Ueb">'Erfassung'!$A$5</definedName>
    <definedName name="Zeitraum">'Erfassung'!$A$3</definedName>
  </definedNames>
  <calcPr fullCalcOnLoad="1"/>
  <pivotCaches>
    <pivotCache cacheId="3" r:id="rId8"/>
    <pivotCache cacheId="2" r:id="rId9"/>
  </pivotCaches>
</workbook>
</file>

<file path=xl/sharedStrings.xml><?xml version="1.0" encoding="utf-8"?>
<sst xmlns="http://schemas.openxmlformats.org/spreadsheetml/2006/main" count="205" uniqueCount="137">
  <si>
    <t>Kassabuch</t>
  </si>
  <si>
    <t>Konto-Nr.</t>
  </si>
  <si>
    <t>Kontobezeichnung</t>
  </si>
  <si>
    <t>Kassa</t>
  </si>
  <si>
    <t>KontoNr</t>
  </si>
  <si>
    <t>lfd.Nr.</t>
  </si>
  <si>
    <t>Datum</t>
  </si>
  <si>
    <t>Bel.</t>
  </si>
  <si>
    <t>Nr.</t>
  </si>
  <si>
    <t>Text</t>
  </si>
  <si>
    <t>Konto</t>
  </si>
  <si>
    <t>Betrag</t>
  </si>
  <si>
    <t>GKonto</t>
  </si>
  <si>
    <t>Saldovortrag</t>
  </si>
  <si>
    <t>Stammdaten</t>
  </si>
  <si>
    <t>Name</t>
  </si>
  <si>
    <t>Straße</t>
  </si>
  <si>
    <t>Pflege der Kameradschaft</t>
  </si>
  <si>
    <t>Bankspesen</t>
  </si>
  <si>
    <t>Kapitalertragsteuer</t>
  </si>
  <si>
    <t>GegenKto</t>
  </si>
  <si>
    <t>BelArt</t>
  </si>
  <si>
    <t>K</t>
  </si>
  <si>
    <t>Sp</t>
  </si>
  <si>
    <t>Belegnummern automatisch weiterzählen</t>
  </si>
  <si>
    <t>Saldo automatisch berechnen</t>
  </si>
  <si>
    <t>Text für Auswertungen:</t>
  </si>
  <si>
    <t>Ort</t>
  </si>
  <si>
    <t>1-2999</t>
  </si>
  <si>
    <t>aktive Bestandskonten</t>
  </si>
  <si>
    <t>3000-3999</t>
  </si>
  <si>
    <t>passive Bestandskonten</t>
  </si>
  <si>
    <t>4000-4999</t>
  </si>
  <si>
    <t>Ertragskonten</t>
  </si>
  <si>
    <t>5000-8999</t>
  </si>
  <si>
    <t>Aufwandskonten</t>
  </si>
  <si>
    <t>9000-9998</t>
  </si>
  <si>
    <t>Kapital- u. Verrechnungskonten</t>
  </si>
  <si>
    <t>Buchungsjournal</t>
  </si>
  <si>
    <t>Saldenliste</t>
  </si>
  <si>
    <t>B e s t a n d s k o n t e n</t>
  </si>
  <si>
    <t>E r f o l g s k o n t e n</t>
  </si>
  <si>
    <t>Kto-Nr.</t>
  </si>
  <si>
    <t>Aktiva</t>
  </si>
  <si>
    <t>Passiva</t>
  </si>
  <si>
    <t>Aufwand</t>
  </si>
  <si>
    <t>Ertrag</t>
  </si>
  <si>
    <t>Summe</t>
  </si>
  <si>
    <t>Gesamtsaldo der Bestandskonten</t>
  </si>
  <si>
    <t>Gebarungserfolg/-abgang</t>
  </si>
  <si>
    <t>Kontoauszug</t>
  </si>
  <si>
    <t>Journal</t>
  </si>
  <si>
    <t>Soll</t>
  </si>
  <si>
    <t>Haben</t>
  </si>
  <si>
    <t>Saldo</t>
  </si>
  <si>
    <t>Endsaldo</t>
  </si>
  <si>
    <t>Muster für Detail-Überschrift Kontoauszug:</t>
  </si>
  <si>
    <t>Muster für Summenzeile:</t>
  </si>
  <si>
    <t>Voranschlag</t>
  </si>
  <si>
    <t>Kassenbericht</t>
  </si>
  <si>
    <t>A n f a n g s b e s t a n d</t>
  </si>
  <si>
    <t>Summe Anfangsbestand</t>
  </si>
  <si>
    <t>Summe Erträge</t>
  </si>
  <si>
    <t>A u s g a b e n</t>
  </si>
  <si>
    <t>Summe Ausgaben</t>
  </si>
  <si>
    <t>E n d b e s t a n d</t>
  </si>
  <si>
    <t>Summe Endbestand</t>
  </si>
  <si>
    <t>Gebarungserfolg</t>
  </si>
  <si>
    <t>Abschluss</t>
  </si>
  <si>
    <t>Jahresabschluss</t>
  </si>
  <si>
    <t>Buchungsjahr:</t>
  </si>
  <si>
    <t>Muster für Überschrifts- u. Summenzeilen:</t>
  </si>
  <si>
    <t>Kopfzeile links:</t>
  </si>
  <si>
    <t>Eröffnung</t>
  </si>
  <si>
    <t>Bewegung</t>
  </si>
  <si>
    <t>Daten für die Verwendung im Programm (bitte nicht löschen)</t>
  </si>
  <si>
    <t>Franz Bretterbauer</t>
  </si>
  <si>
    <t>3910 Sift Zwettl 113</t>
  </si>
  <si>
    <t>Erstellt und Copyright durch:</t>
  </si>
  <si>
    <t>Stammdaten erfassen/ändern</t>
  </si>
  <si>
    <t>Buchungen erfassen</t>
  </si>
  <si>
    <t>nicht gewerbliche Organisationen wie Feuerwehren etc.</t>
  </si>
  <si>
    <t>Für den betrieblichen Bereich ist dieses nicht geeignet!</t>
  </si>
  <si>
    <t>Neben der Führung der laufenden Aufzeichnungen können die Einnahmen bzw. Ausgaben nach Gruppen sortiert</t>
  </si>
  <si>
    <t>ausgewertet und ausgedruckt werden.</t>
  </si>
  <si>
    <t>Die Verwendung erfolgt ausschließlich freiwillig und auf eigene Gefahr. Es kann keinerlei Haftung für irgendwelche</t>
  </si>
  <si>
    <t>Fehlanwendungen, fehlerhafte Berechnungen oder Ausdrucke etc. oder Folgeschäden übernommen werden.</t>
  </si>
  <si>
    <t>Vorgaben für die Kontonummern:</t>
  </si>
  <si>
    <t>Dieses Excel-Makro dient der Führung von Kassenhilfsaufzeichnungen (incl. Bank, Sparbüchern etc.) für</t>
  </si>
  <si>
    <t>lauffähig sein, für frühere Versionen ist dies nicht bekannt.</t>
  </si>
  <si>
    <t>für:</t>
  </si>
  <si>
    <t>Kostenersätze</t>
  </si>
  <si>
    <t>Reingewinn Feuerwehrball</t>
  </si>
  <si>
    <t>Unterstützende Mitglieder</t>
  </si>
  <si>
    <t>Zuschüsse Gemeinde</t>
  </si>
  <si>
    <t>Förderung durch LFV</t>
  </si>
  <si>
    <t>Zinserträge</t>
  </si>
  <si>
    <t>Getränkekassa</t>
  </si>
  <si>
    <t>Mieterlöse</t>
  </si>
  <si>
    <t>Lehrgänge, Fortbildung</t>
  </si>
  <si>
    <t>Wettkämpfe</t>
  </si>
  <si>
    <t>Uniformen</t>
  </si>
  <si>
    <t>Fachliteratur</t>
  </si>
  <si>
    <t>Reisek., Taggeld, Verpflegung</t>
  </si>
  <si>
    <t>Ehrungen, besondere Anlässe</t>
  </si>
  <si>
    <t>Instandhaltung, Reinigung</t>
  </si>
  <si>
    <t>Beheizung</t>
  </si>
  <si>
    <t>Strom</t>
  </si>
  <si>
    <t>Wasser</t>
  </si>
  <si>
    <t>Verbrauchsmat., so. Aufwand</t>
  </si>
  <si>
    <t>Betriebskosten Kfz, Geräte</t>
  </si>
  <si>
    <t>Instandhaltung Kfz, Geräte</t>
  </si>
  <si>
    <t>Büromaterial, Porto</t>
  </si>
  <si>
    <t>Telefon</t>
  </si>
  <si>
    <t>Neuanschaffungen</t>
  </si>
  <si>
    <t>Versicherungen</t>
  </si>
  <si>
    <t>Beiträge, Umlagen</t>
  </si>
  <si>
    <t xml:space="preserve"> </t>
  </si>
  <si>
    <t>E i n n a h m e n</t>
  </si>
  <si>
    <t>von - an</t>
  </si>
  <si>
    <t>Zweck</t>
  </si>
  <si>
    <t>lfdNr. anz.</t>
  </si>
  <si>
    <t>Belegnummer f. aktuelles Konto verwenden</t>
  </si>
  <si>
    <t>letzte BelNr.</t>
  </si>
  <si>
    <t>franz.bretterbauer@gmail.com</t>
  </si>
  <si>
    <t>Gesamtergebnis</t>
  </si>
  <si>
    <t>Die verwendeten Makros wurden für Office 2003-2007 erstellt und sollten ab der Excel-Version von OfficeXP</t>
  </si>
  <si>
    <t>Summe Bewegungen</t>
  </si>
  <si>
    <t>Freiw. Feuerwehr XY</t>
  </si>
  <si>
    <t>Giro</t>
  </si>
  <si>
    <t>Sparbuch</t>
  </si>
  <si>
    <t>Spb</t>
  </si>
  <si>
    <t>Andere Guthaben</t>
  </si>
  <si>
    <t>Verbindlichkeiten</t>
  </si>
  <si>
    <t>Reingewinn Feuerwehrfest</t>
  </si>
  <si>
    <t>Diverse Spenden</t>
  </si>
  <si>
    <t>Stand: 11.4.2012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</si>
</sst>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407]dddd\,\ d\.\ mmmm\ yyyy"/>
    <numFmt numFmtId="179" formatCode="d/m/yyyy;@"/>
    <numFmt numFmtId="180" formatCode="d/m/yyyy"/>
    <numFmt numFmtId="181" formatCode="#000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.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7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4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4" fontId="0" fillId="0" borderId="0" xfId="0" applyNumberFormat="1" applyAlignment="1">
      <alignment horizontal="centerContinuous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4" fontId="0" fillId="0" borderId="15" xfId="0" applyNumberFormat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3" fontId="0" fillId="0" borderId="0" xfId="0" applyNumberFormat="1" applyAlignment="1">
      <alignment vertical="top"/>
    </xf>
    <xf numFmtId="18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18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3" fontId="0" fillId="0" borderId="0" xfId="0" applyNumberFormat="1" applyAlignment="1">
      <alignment horizontal="centerContinuous" wrapText="1"/>
    </xf>
    <xf numFmtId="181" fontId="0" fillId="0" borderId="0" xfId="0" applyNumberFormat="1" applyAlignment="1">
      <alignment horizontal="centerContinuous" wrapText="1"/>
    </xf>
    <xf numFmtId="4" fontId="0" fillId="0" borderId="0" xfId="0" applyNumberFormat="1" applyAlignment="1">
      <alignment horizontal="centerContinuous" wrapText="1"/>
    </xf>
    <xf numFmtId="3" fontId="6" fillId="0" borderId="0" xfId="0" applyNumberFormat="1" applyFont="1" applyAlignment="1">
      <alignment vertical="top"/>
    </xf>
    <xf numFmtId="3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left" vertical="top" wrapText="1"/>
    </xf>
    <xf numFmtId="181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 wrapText="1"/>
    </xf>
    <xf numFmtId="181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18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7" fillId="35" borderId="1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" fontId="8" fillId="33" borderId="19" xfId="0" applyNumberFormat="1" applyFont="1" applyFill="1" applyBorder="1" applyAlignment="1">
      <alignment horizontal="centerContinuous"/>
    </xf>
    <xf numFmtId="4" fontId="8" fillId="33" borderId="20" xfId="0" applyNumberFormat="1" applyFont="1" applyFill="1" applyBorder="1" applyAlignment="1">
      <alignment horizontal="centerContinuous"/>
    </xf>
    <xf numFmtId="4" fontId="8" fillId="33" borderId="21" xfId="0" applyNumberFormat="1" applyFont="1" applyFill="1" applyBorder="1" applyAlignment="1">
      <alignment horizontal="centerContinuous"/>
    </xf>
    <xf numFmtId="4" fontId="8" fillId="33" borderId="22" xfId="0" applyNumberFormat="1" applyFont="1" applyFill="1" applyBorder="1" applyAlignment="1">
      <alignment horizontal="centerContinuous"/>
    </xf>
    <xf numFmtId="0" fontId="5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 horizontal="centerContinuous" vertical="center" wrapText="1"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 locked="0"/>
    </xf>
    <xf numFmtId="4" fontId="10" fillId="0" borderId="0" xfId="0" applyNumberFormat="1" applyFont="1" applyAlignment="1">
      <alignment horizontal="centerContinuous" vertical="center" wrapText="1"/>
    </xf>
    <xf numFmtId="4" fontId="10" fillId="0" borderId="0" xfId="0" applyNumberFormat="1" applyFont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10" fillId="0" borderId="15" xfId="0" applyNumberFormat="1" applyFont="1" applyBorder="1" applyAlignment="1">
      <alignment/>
    </xf>
    <xf numFmtId="3" fontId="10" fillId="0" borderId="0" xfId="0" applyNumberFormat="1" applyFont="1" applyAlignment="1">
      <alignment horizontal="centerContinuous" vertic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34" borderId="0" xfId="0" applyNumberFormat="1" applyFill="1" applyAlignment="1" applyProtection="1">
      <alignment/>
      <protection locked="0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4" fontId="10" fillId="35" borderId="0" xfId="0" applyNumberFormat="1" applyFont="1" applyFill="1" applyAlignment="1">
      <alignment/>
    </xf>
    <xf numFmtId="4" fontId="0" fillId="0" borderId="23" xfId="0" applyNumberFormat="1" applyFont="1" applyBorder="1" applyAlignment="1">
      <alignment/>
    </xf>
    <xf numFmtId="4" fontId="0" fillId="35" borderId="2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 horizontal="centerContinuous" vertical="center" wrapText="1"/>
    </xf>
    <xf numFmtId="0" fontId="12" fillId="0" borderId="0" xfId="0" applyFont="1" applyAlignment="1">
      <alignment horizontal="centerContinuous"/>
    </xf>
    <xf numFmtId="0" fontId="13" fillId="0" borderId="0" xfId="48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5:F988" sheet="Erfassung"/>
  </cacheSource>
  <cacheFields count="1">
    <cacheField name="Zweck">
      <sharedItems containsBlank="1" containsMixedTypes="0" count="181">
        <s v="Saldovortrag"/>
        <m/>
        <s v="Spende Hahn Josef"/>
        <s v="Gemeinde, VerwAbg f. Fest"/>
        <s v="Stadtgemeinde Zwettl, Jahressubv. 2011"/>
        <s v="AFK, VZ BlaulichtSMS"/>
        <s v="LFK, Verbandsbeitrag"/>
        <s v="Binder, Miete Griller"/>
        <s v="FF Marbach Ersatz f. 1 Tablett"/>
        <s v="Lgh., Bier, Radler, Limo"/>
        <s v="Glasbau Ertl f. Transparent"/>
        <s v="Lgh., 2 Halogenl. f. KLF"/>
        <s v="Tibor Stekly f. TE 27.11.10"/>
        <s v="Eigl, Tanken KLF 9.12  52,93 l"/>
        <s v="Unt. Mitglieder WRS 6. u. 7. Str.u."/>
        <s v="Welt, Miete WC-Wagen"/>
        <s v="FF Moidrams, Eintritt Ball"/>
        <s v="Müllner, Gewürze, Jause, Zig."/>
        <s v="Schierhuber, Kons. bei BFKDO-Wahl"/>
        <s v="Lgh., 6 Schilder &quot;Ausf. freihalten&quot;"/>
        <s v="FF Gerotten, Jause b. Funkübung"/>
        <s v="Spende Düh W."/>
        <s v="Unt. Mitgl. WRS 8. +7.Str. o."/>
        <s v="Spende, in Kellnerbrieftasche gefunden"/>
        <s v="Spende Joh. Schießwald"/>
        <s v="Einlage Giro (Münzen) Sp 21"/>
        <s v="Abhebung v. Giro (K39)"/>
        <s v="Mayerhofer, 2 Helmlampen"/>
        <s v="Einlage Sparb. 0010-693596 (K 56)"/>
        <s v="Hermann Stark, Spende"/>
        <s v="BFK, AS-Geräteüberprüfung"/>
        <s v="Einsatz f. 2 CO2 an Dorftreff"/>
        <s v="Spende Dr. Opitz"/>
        <s v="Lgh., 10 Clausthaler"/>
        <s v="Lgh., 1 # Bier, 1 # Radler, 1 # Limo"/>
        <s v="Stadtgemeinde Zwettl, Subv. Fassadenrenovierung"/>
        <s v="KeSt v. Zinsen Giro Spark."/>
        <s v="Unt. Mitglieder WRS 3. Str."/>
        <s v="LFV, 3 Abos Brandaus"/>
        <s v="Spark., 200 Zahlscheine"/>
        <s v="Gem.Verband, Müll f. Fest"/>
        <s v="Kastner, KW, Getr. etc."/>
        <s v="AFK Zwettl, Abschnittsumlage"/>
        <s v="Spesen u. Karatenentgelt Giro"/>
        <s v="Lgh., 54 m Kernmantelschnur"/>
        <s v="Hofer, 30 Mineral"/>
        <s v="Lgh., Reflektorlampen"/>
        <s v="Uniqa, Kollektivunfall"/>
        <s v="Stift Zwettl, Fernwärme"/>
        <s v="Stift Zwettl, Heizung 2010"/>
        <s v="Gh. Haider, Jause b. Florianifeier"/>
        <s v="Lgh., 2# Bier"/>
        <s v="Bewegungsmelder"/>
        <s v="Abhebung Giro (K 55)"/>
        <s v="Kammerer, Kaffeemaschine Saeco"/>
        <s v="Lgh., Ersatzlampen für KLF"/>
        <s v="Ausz. Entsch. f. EMA"/>
        <s v="Einlage Giro (Münzen) Sp 20"/>
        <s v="Pagro, 5 Kopierpapier, Uhu-Stic"/>
        <s v="Losung Fest: Wein"/>
        <s v="Mayerhofer, Uniform Kretschmer"/>
        <s v="KeSt v. Zinsen Sparb 0010-693596"/>
        <s v="Post, Porto f. Postwurf Fest"/>
        <s v="Fröschl, Semmeln u. Nussbrot"/>
        <s v="Lgh., Hendl, Kohle, Kotelett, Bratw."/>
        <s v="BFK, Bezirksumlage"/>
        <s v="Losung Fest: Halle"/>
        <s v="Stift Zwettl, Wasser 2010"/>
        <s v="FF Jahrings, Eintritt Ball"/>
        <s v="Hofbauer Petra f. Werbung Postwurf Fest"/>
        <s v="Mayerhofer, Aufschiebeschl, Winkerkelle"/>
        <s v="Spende Lonyay Sylvia"/>
        <s v="Entl. GetrK"/>
        <s v="Eigl, Tanken TLF"/>
        <s v="AFK, Ersatz f. EMA"/>
        <s v="Ersatz f. TE 26.1."/>
        <s v="Lgh., 1# Bier, 1# Limo"/>
        <s v="Lgh., 2# Bier, 1# Limo"/>
        <s v="LFK, Nenngeld FULA Gruber Ph."/>
        <s v="Akad. f. Naturgestaltung, Miete FF-Haus"/>
        <s v="NÖ Versich. f. TLF"/>
        <s v="Dorftrefff, Jause b. AS-Übung"/>
        <s v="Gasth. Dorftreff, Essen bei APLE"/>
        <s v="Kartenentgelt + Spesen Giro Spark"/>
        <s v="fsfasdf"/>
        <s v="Lgh., Gas 5 kg"/>
        <s v="Spende Hedwig Burger"/>
        <s v="LFV, Handfunkgerät"/>
        <s v="Zinsen Giro Spark."/>
        <s v="Zinsen Sparb 0010-693596"/>
        <s v="Entl. Getränkekasse"/>
        <s v="Unt. Mitgl. WRS 1. Str."/>
        <s v="Wiesenthal Turk, Begutachtung TLF"/>
        <s v="LFS Edelhof f. TE (Tag d. off Tür)"/>
        <s v="Übertrag v. Sparb. 0010-693596 auf Giro (S1/2)"/>
        <s v="Kuna, 30+6 l Wein"/>
        <s v="KeSt v. Habenzinsen Giro"/>
        <s v="Spende Mag. Csokay Peter"/>
        <s v="Lgh., Install. Mat. f. Fest"/>
        <s v="Veronika Weissinger, Spende"/>
        <s v="Brauerei, Gutschr. 2010 f CO2"/>
        <s v="AFK f. Ausbildung FuLA Gruber Ph."/>
        <s v="Groschan, Reinigung 4 Schutzjacken"/>
        <s v="Petra Hofbauer, Mat. für Fassadenrenovierung"/>
        <s v="Stift Zwettl, Anteil Kirtag + 100,- Spende P. Gregor"/>
        <s v="Spende Dr. Kressler"/>
        <s v="NÖ Versich. f. KLF"/>
        <s v="Lgh., Batt. f. Anhaltestab"/>
        <s v="Spesen  Giro"/>
        <s v="Entleerung Getränkekassa"/>
        <s v="Übertrag v. Sparb 0010-693596 auf Giro (S1/6)"/>
        <s v="Brauerei, Bier"/>
        <s v="Losung Fest: Cafe"/>
        <s v="Losung Fest: Seidelbar"/>
        <s v="Vkf Kette an HBI Hofbauer"/>
        <s v="Dorftreff J. Brandstätter, Essen b. MGV"/>
        <s v="FF Rudmanns, Eintritt Ball"/>
        <s v="Habenzinsen Giro"/>
        <s v="LFV, ÖBFV-Jahrbuch 2012"/>
        <s v="Eigl, Tanken KLF 30.5.  41 l"/>
        <s v="Wiesenthal &amp; Turk, Pickerl KLF"/>
        <s v="FF Kleinschönau, Jause b. UA-Übung"/>
        <s v="Kretschmer f. Werbung Postwurf Fest"/>
        <s v="Unt. Mitglieder WRS 2. Str."/>
        <s v="Stift Zwettl f. BSW Konzerte"/>
        <s v="Weicheldorfer, Uniform T-Shirts"/>
        <s v="Lgh., Glühlampen"/>
        <s v="Unt. Mitgl. Stift"/>
        <s v="Brantner-Dürr f. TE"/>
        <s v="Warenabverkauf Fest"/>
        <s v="Susanne Heiduk, Spende"/>
        <s v="FF Rudmanns, Anteil f. BSW"/>
        <s v="Habenzinsen Giro Spark"/>
        <s v="Unt. Mitglieder WRS 4. Str."/>
        <s v="Einlage Sparb. 0010-693596 (S1/5)"/>
        <s v="Eisen"/>
        <s v="Rosenbauer, TLF-Service"/>
        <s v="Weinbau Haider, 111 Fl. Wein"/>
        <s v="Lechner f. Verkauf Plastikteller+ -besteck"/>
        <s v="Gruber Ph., Taggeld f. FuLA"/>
        <s v="Bretterb. Bernh., Fahrtk. LFWS"/>
        <s v="Gh. Hofbauer, Kons. b. AFK-Tag"/>
        <s v="Bernhard Bretterbauer f. Lg. Angst- u. Panikreaktionen"/>
        <s v="Lgh., 3 Halogenkernzenlampen"/>
        <s v="Entn. Getr.K"/>
        <s v="Übertrag auf Giro"/>
        <s v="KeSt v. HabenzinsenGiro"/>
        <s v="GEnerali, Versich. f. FF-Haus"/>
        <s v="Post, Internet-Stic"/>
        <s v="Lgh., 2# Bier, 1# Af"/>
        <s v="Hofbauer, Konsum. Fest"/>
        <s v="BH Zwettl, Abo Amtsblatt"/>
        <s v="Haider Miete f. 2 Fritter"/>
        <s v="Eggenberger für TE"/>
        <s v="Dr. Strohmayr, Unt. Mitglieder WRS 2. Str."/>
        <s v="Berger, Mat. f. Rep. TLF"/>
        <s v="FF Großnondorf, Kons. b. Frühschoppen"/>
        <s v="Abhebung v. Sparb. 0010-693596 (S1/3)"/>
        <s v="Stadtgemeinde Zwettl, Beitrag Handfunkgerät"/>
        <s v="testbuchung"/>
        <s v="Spende Maria Fuchs"/>
        <s v="Pfeiffer, Miete Kühlwagen"/>
        <s v="Einlage Giro (Nachttresor) Sp 22"/>
        <s v="Wiesenthal &amp; Turk, Pickerl TLF 2000"/>
        <s v="Lgh., Fugenffüllmasse f. Eingangsbereich"/>
        <s v="Entnahme GetrK"/>
        <s v="Spende Hr. Heiler anl. TE"/>
        <s v="Sollzinsen Giro"/>
        <s v="Spesen Giro Spark."/>
        <s v="Kartenentgelt Giro Spark."/>
        <s v="Eigl, Tanken Stromerzeuger"/>
        <s v="SV"/>
        <s v="Entleerung Getränkekasse"/>
        <s v="LFK, Unterstützungsfonds"/>
        <s v="Redl, 80 kg Pommes frites"/>
        <s v="Stift Zwettl, Strom 2010"/>
        <s v="Media Markt, Drucker Lexmark S605 Interact"/>
        <s v="Kastner, 4# Af+Geb."/>
        <s v="Lgh., Gehänge Pewag WIN 10 400 I AW-PW Connex"/>
        <s v="Unt. Mitgl. WRS 5.+9. Str."/>
        <s v="Pagro, Geldkassette, Tixo, Laminierfolie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5:E988" sheet="Erfassung"/>
  </cacheSource>
  <cacheFields count="1">
    <cacheField name="von - an">
      <sharedItems containsBlank="1" containsMixedTypes="0" count="18">
        <m/>
        <s v="NÖ Versich."/>
        <s v="Stift Zwettl"/>
        <s v="FF Jahrings"/>
        <s v="Brandstätter, Gh Dorftreff"/>
        <s v="Tibor Stekly"/>
        <s v="Uniqa"/>
        <s v="HBI Hofbauer"/>
        <s v="AFK Zwettl"/>
        <s v="Sparkasse"/>
        <s v="BH Zwettl"/>
        <s v="Autohaus Berger"/>
        <s v="Eigl"/>
        <s v="Lgh."/>
        <s v="Lagerhaus"/>
        <s v="FF Moidrams"/>
        <s v="Spark"/>
        <s v="Stadtgemeinde Zwett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I3:O6" firstHeaderRow="2" firstDataRow="2" firstDataCol="1"/>
  <pivotFields count="1">
    <pivotField axis="axisRow" compact="0" outline="0" subtotalTop="0" showAll="0">
      <items count="182">
        <item m="1" x="53"/>
        <item m="1" x="26"/>
        <item m="1" x="157"/>
        <item m="1" x="101"/>
        <item m="1" x="42"/>
        <item m="1" x="74"/>
        <item m="1" x="5"/>
        <item m="1" x="79"/>
        <item m="1" x="56"/>
        <item m="1" x="155"/>
        <item m="1" x="142"/>
        <item m="1" x="52"/>
        <item m="1" x="30"/>
        <item m="1" x="65"/>
        <item m="1" x="151"/>
        <item m="1" x="7"/>
        <item m="1" x="128"/>
        <item m="1" x="111"/>
        <item m="1" x="100"/>
        <item m="1" x="140"/>
        <item m="1" x="115"/>
        <item m="1" x="81"/>
        <item m="1" x="154"/>
        <item m="1" x="153"/>
        <item m="1" x="119"/>
        <item m="1" x="13"/>
        <item m="1" x="170"/>
        <item m="1" x="73"/>
        <item m="1" x="57"/>
        <item m="1" x="25"/>
        <item m="1" x="162"/>
        <item m="1" x="28"/>
        <item m="1" x="134"/>
        <item m="1" x="31"/>
        <item m="1" x="135"/>
        <item m="1" x="90"/>
        <item m="1" x="72"/>
        <item m="1" x="109"/>
        <item m="1" x="172"/>
        <item m="1" x="144"/>
        <item m="1" x="165"/>
        <item m="1" x="75"/>
        <item m="1" x="20"/>
        <item m="1" x="156"/>
        <item m="1" x="68"/>
        <item m="1" x="121"/>
        <item m="1" x="8"/>
        <item m="1" x="16"/>
        <item m="1" x="131"/>
        <item m="1" x="116"/>
        <item m="1" x="63"/>
        <item m="1" x="84"/>
        <item m="1" x="82"/>
        <item m="1" x="40"/>
        <item m="1" x="3"/>
        <item m="1" x="147"/>
        <item m="1" x="50"/>
        <item m="1" x="141"/>
        <item m="1" x="10"/>
        <item m="1" x="102"/>
        <item m="1" x="139"/>
        <item m="1" x="117"/>
        <item m="1" x="132"/>
        <item m="1" x="152"/>
        <item m="1" x="29"/>
        <item m="1" x="69"/>
        <item m="1" x="150"/>
        <item m="1" x="45"/>
        <item m="1" x="54"/>
        <item m="1" x="83"/>
        <item m="1" x="169"/>
        <item m="1" x="177"/>
        <item m="1" x="41"/>
        <item m="1" x="96"/>
        <item m="1" x="146"/>
        <item m="1" x="36"/>
        <item m="1" x="61"/>
        <item m="1" x="122"/>
        <item m="1" x="95"/>
        <item m="1" x="138"/>
        <item m="1" x="78"/>
        <item m="1" x="173"/>
        <item m="1" x="6"/>
        <item m="1" x="93"/>
        <item m="1" x="38"/>
        <item m="1" x="87"/>
        <item m="1" x="118"/>
        <item m="1" x="34"/>
        <item m="1" x="76"/>
        <item m="1" x="33"/>
        <item m="1" x="11"/>
        <item m="1" x="51"/>
        <item m="1" x="149"/>
        <item m="1" x="77"/>
        <item m="1" x="143"/>
        <item m="1" x="44"/>
        <item m="1" x="19"/>
        <item m="1" x="107"/>
        <item m="1" x="9"/>
        <item m="1" x="55"/>
        <item m="1" x="164"/>
        <item m="1" x="85"/>
        <item m="1" x="178"/>
        <item m="1" x="126"/>
        <item m="1" x="64"/>
        <item m="1" x="98"/>
        <item m="1" x="46"/>
        <item m="1" x="112"/>
        <item m="1" x="66"/>
        <item m="1" x="113"/>
        <item m="1" x="59"/>
        <item m="1" x="27"/>
        <item m="1" x="70"/>
        <item m="1" x="60"/>
        <item m="1" x="176"/>
        <item m="1" x="17"/>
        <item m="1" x="106"/>
        <item m="1" x="80"/>
        <item m="1" x="58"/>
        <item m="1" x="180"/>
        <item m="1" x="103"/>
        <item m="1" x="161"/>
        <item m="1" x="148"/>
        <item m="1" x="62"/>
        <item m="1" x="174"/>
        <item m="1" x="136"/>
        <item x="0"/>
        <item m="1" x="18"/>
        <item m="1" x="167"/>
        <item m="1" x="39"/>
        <item m="1" x="105"/>
        <item m="1" x="32"/>
        <item m="1" x="21"/>
        <item m="1" x="2"/>
        <item m="1" x="86"/>
        <item m="1" x="166"/>
        <item m="1" x="24"/>
        <item m="1" x="71"/>
        <item m="1" x="97"/>
        <item m="1" x="160"/>
        <item m="1" x="23"/>
        <item m="1" x="108"/>
        <item m="1" x="168"/>
        <item m="1" x="43"/>
        <item m="1" x="158"/>
        <item m="1" x="4"/>
        <item m="1" x="35"/>
        <item m="1" x="124"/>
        <item m="1" x="104"/>
        <item m="1" x="48"/>
        <item m="1" x="49"/>
        <item m="1" x="175"/>
        <item m="1" x="67"/>
        <item m="1" x="130"/>
        <item m="1" x="159"/>
        <item m="1" x="12"/>
        <item m="1" x="145"/>
        <item m="1" x="110"/>
        <item m="1" x="94"/>
        <item m="1" x="47"/>
        <item m="1" x="127"/>
        <item m="1" x="91"/>
        <item m="1" x="179"/>
        <item m="1" x="22"/>
        <item m="1" x="123"/>
        <item m="1" x="37"/>
        <item m="1" x="133"/>
        <item m="1" x="14"/>
        <item m="1" x="99"/>
        <item m="1" x="114"/>
        <item m="1" x="129"/>
        <item m="1" x="125"/>
        <item m="1" x="137"/>
        <item m="1" x="15"/>
        <item m="1" x="120"/>
        <item m="1" x="163"/>
        <item m="1" x="92"/>
        <item m="1" x="88"/>
        <item m="1" x="89"/>
        <item h="1" x="1"/>
        <item m="1" x="171"/>
        <item t="default"/>
      </items>
    </pivotField>
  </pivotFields>
  <rowFields count="1">
    <field x="0"/>
  </rowFields>
  <rowItems count="2">
    <i>
      <x v="126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G5" firstHeaderRow="2" firstDataRow="2" firstDataCol="1"/>
  <pivotFields count="1">
    <pivotField axis="axisRow" compact="0" outline="0" subtotalTop="0" showAll="0" defaultSubtotal="0">
      <items count="18">
        <item m="1" x="8"/>
        <item m="1" x="11"/>
        <item m="1" x="10"/>
        <item m="1" x="4"/>
        <item m="1" x="12"/>
        <item m="1" x="3"/>
        <item m="1" x="15"/>
        <item m="1" x="7"/>
        <item m="1" x="14"/>
        <item m="1" x="13"/>
        <item m="1" x="1"/>
        <item m="1" x="16"/>
        <item m="1" x="9"/>
        <item m="1" x="17"/>
        <item m="1" x="2"/>
        <item m="1" x="5"/>
        <item m="1" x="6"/>
        <item h="1" x="0"/>
      </items>
    </pivotField>
  </pivotFields>
  <rowFields count="1">
    <field x="0"/>
  </rowFields>
  <rowItems count="1"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z.bretterbaue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Kassa"/>
  <dimension ref="A1:G36"/>
  <sheetViews>
    <sheetView showGridLines="0" showRowColHeaders="0" tabSelected="1" zoomScalePageLayoutView="0" workbookViewId="0" topLeftCell="A10">
      <selection activeCell="A10" sqref="A10"/>
    </sheetView>
  </sheetViews>
  <sheetFormatPr defaultColWidth="11.421875" defaultRowHeight="12.75"/>
  <cols>
    <col min="1" max="1" width="25.00390625" style="0" customWidth="1"/>
    <col min="4" max="4" width="29.8515625" style="0" bestFit="1" customWidth="1"/>
  </cols>
  <sheetData>
    <row r="1" ht="12.75" hidden="1">
      <c r="A1" s="13" t="s">
        <v>75</v>
      </c>
    </row>
    <row r="2" ht="12.75" hidden="1"/>
    <row r="3" spans="2:7" ht="12.75" hidden="1">
      <c r="B3" t="s">
        <v>4</v>
      </c>
      <c r="C3" s="119">
        <v>2000</v>
      </c>
      <c r="D3" t="str">
        <f>VLOOKUP(Konto1,Kontoliste,2,FALSE)</f>
        <v>Kassa</v>
      </c>
      <c r="E3" t="str">
        <f>VLOOKUP(Konto1,Kontoliste,3,FALSE)</f>
        <v>K</v>
      </c>
      <c r="F3" t="b">
        <f>VLOOKUP(Konto1,Kontoliste,4,FALSE)</f>
        <v>1</v>
      </c>
      <c r="G3">
        <f>VLOOKUP(Konto1,Kontoliste,11,FALSE)</f>
        <v>1</v>
      </c>
    </row>
    <row r="4" spans="2:4" ht="12.75" hidden="1">
      <c r="B4" t="s">
        <v>20</v>
      </c>
      <c r="C4" s="119">
        <v>9999</v>
      </c>
      <c r="D4" t="str">
        <f>VLOOKUP(Konto2,Kontoliste,2,FALSE)</f>
        <v>Saldovortrag</v>
      </c>
    </row>
    <row r="5" ht="12.75" hidden="1"/>
    <row r="6" spans="2:5" ht="12.75" hidden="1">
      <c r="B6" t="s">
        <v>24</v>
      </c>
      <c r="E6" s="119" t="b">
        <v>1</v>
      </c>
    </row>
    <row r="7" spans="2:5" ht="12.75" hidden="1">
      <c r="B7" t="s">
        <v>25</v>
      </c>
      <c r="E7" s="119" t="b">
        <v>1</v>
      </c>
    </row>
    <row r="8" spans="2:5" ht="12.75" hidden="1">
      <c r="B8" t="s">
        <v>122</v>
      </c>
      <c r="E8" s="119" t="b">
        <v>1</v>
      </c>
    </row>
    <row r="9" ht="12.75" hidden="1"/>
    <row r="10" ht="0.75" customHeight="1"/>
    <row r="11" spans="1:5" ht="60">
      <c r="A11" s="115" t="s">
        <v>0</v>
      </c>
      <c r="B11" s="24"/>
      <c r="C11" s="24"/>
      <c r="D11" s="24"/>
      <c r="E11" s="24"/>
    </row>
    <row r="12" spans="1:2" ht="12.75">
      <c r="A12" t="s">
        <v>90</v>
      </c>
      <c r="B12" s="122" t="str">
        <f>Name</f>
        <v>Freiw. Feuerwehr XY</v>
      </c>
    </row>
    <row r="13" spans="1:2" ht="12.75">
      <c r="A13" t="s">
        <v>70</v>
      </c>
      <c r="B13" s="120">
        <f>Buch_Jahr</f>
        <v>2012</v>
      </c>
    </row>
    <row r="14" ht="12.75">
      <c r="B14" s="122"/>
    </row>
    <row r="15" spans="2:3" ht="12.75">
      <c r="B15" s="116" t="s">
        <v>79</v>
      </c>
      <c r="C15" s="116"/>
    </row>
    <row r="16" spans="2:3" ht="12.75">
      <c r="B16" s="116" t="s">
        <v>80</v>
      </c>
      <c r="C16" s="116"/>
    </row>
    <row r="17" spans="2:3" ht="12.75">
      <c r="B17" s="116" t="s">
        <v>39</v>
      </c>
      <c r="C17" s="116"/>
    </row>
    <row r="18" spans="2:3" ht="12.75">
      <c r="B18" s="116" t="s">
        <v>50</v>
      </c>
      <c r="C18" s="116"/>
    </row>
    <row r="19" spans="2:3" ht="12.75">
      <c r="B19" s="116" t="s">
        <v>59</v>
      </c>
      <c r="C19" s="116"/>
    </row>
    <row r="22" ht="12.75">
      <c r="A22" t="s">
        <v>88</v>
      </c>
    </row>
    <row r="23" ht="12.75">
      <c r="A23" t="s">
        <v>81</v>
      </c>
    </row>
    <row r="24" ht="12.75">
      <c r="A24" s="99" t="s">
        <v>82</v>
      </c>
    </row>
    <row r="26" ht="12.75">
      <c r="A26" t="s">
        <v>83</v>
      </c>
    </row>
    <row r="27" ht="12.75">
      <c r="A27" t="s">
        <v>84</v>
      </c>
    </row>
    <row r="29" ht="12.75">
      <c r="A29" t="s">
        <v>85</v>
      </c>
    </row>
    <row r="30" ht="12.75">
      <c r="A30" t="s">
        <v>86</v>
      </c>
    </row>
    <row r="31" ht="12.75">
      <c r="A31" t="s">
        <v>126</v>
      </c>
    </row>
    <row r="32" ht="12.75">
      <c r="A32" t="s">
        <v>89</v>
      </c>
    </row>
    <row r="34" spans="1:5" ht="15">
      <c r="A34" t="s">
        <v>78</v>
      </c>
      <c r="B34" s="117" t="s">
        <v>76</v>
      </c>
      <c r="E34" t="s">
        <v>136</v>
      </c>
    </row>
    <row r="35" ht="14.25">
      <c r="B35" s="118" t="s">
        <v>77</v>
      </c>
    </row>
    <row r="36" ht="12.75">
      <c r="B36" s="116" t="s">
        <v>124</v>
      </c>
    </row>
  </sheetData>
  <sheetProtection sheet="1"/>
  <hyperlinks>
    <hyperlink ref="B36" r:id="rId1" display="franz.bretterbauer@gmail.com"/>
    <hyperlink ref="B15:C15" location="Stammdaten!A1" display="Stammdaten erfassen/ändern"/>
    <hyperlink ref="B16:C16" location="Erfassung!A1" display="Buchungen erfassen"/>
    <hyperlink ref="B17:C17" location="Saldenliste!A1" display="Saldenliste"/>
    <hyperlink ref="B17" location="Saldenliste!A10" display="Saldenliste"/>
    <hyperlink ref="B18:C18" location="Kontoauszug!A12" display="Kontoauszug"/>
    <hyperlink ref="B19:C19" location="Kassenbericht!A21" display="Kassenbericht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Stammdaten"/>
  <dimension ref="A1:K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3.28125" style="0" customWidth="1"/>
    <col min="2" max="2" width="29.8515625" style="0" bestFit="1" customWidth="1"/>
    <col min="5" max="10" width="11.421875" style="5" customWidth="1"/>
  </cols>
  <sheetData>
    <row r="1" spans="1:4" ht="15.75">
      <c r="A1" s="3" t="s">
        <v>14</v>
      </c>
      <c r="B1" s="1"/>
      <c r="D1" s="13" t="s">
        <v>87</v>
      </c>
    </row>
    <row r="2" spans="1:5" ht="12.75">
      <c r="A2" s="4"/>
      <c r="B2" s="1"/>
      <c r="D2" s="14" t="s">
        <v>28</v>
      </c>
      <c r="E2" s="5" t="s">
        <v>29</v>
      </c>
    </row>
    <row r="3" spans="1:5" ht="12.75">
      <c r="A3" s="1" t="s">
        <v>15</v>
      </c>
      <c r="B3" s="123" t="s">
        <v>128</v>
      </c>
      <c r="D3" s="15" t="s">
        <v>30</v>
      </c>
      <c r="E3" s="5" t="s">
        <v>31</v>
      </c>
    </row>
    <row r="4" spans="1:5" ht="12.75">
      <c r="A4" s="1" t="s">
        <v>16</v>
      </c>
      <c r="B4" s="12" t="s">
        <v>117</v>
      </c>
      <c r="D4" s="15" t="s">
        <v>32</v>
      </c>
      <c r="E4" s="5" t="s">
        <v>33</v>
      </c>
    </row>
    <row r="5" spans="1:5" ht="12.75">
      <c r="A5" s="1" t="s">
        <v>27</v>
      </c>
      <c r="B5" s="12"/>
      <c r="D5" s="15" t="s">
        <v>34</v>
      </c>
      <c r="E5" s="5" t="s">
        <v>35</v>
      </c>
    </row>
    <row r="6" spans="1:5" ht="12.75">
      <c r="A6" s="1"/>
      <c r="B6" s="1"/>
      <c r="D6" s="15" t="s">
        <v>36</v>
      </c>
      <c r="E6" s="5" t="s">
        <v>37</v>
      </c>
    </row>
    <row r="7" spans="1:5" ht="12.75">
      <c r="A7" s="1" t="s">
        <v>70</v>
      </c>
      <c r="B7" s="88">
        <v>2012</v>
      </c>
      <c r="D7" s="15">
        <v>9999</v>
      </c>
      <c r="E7" s="5" t="s">
        <v>13</v>
      </c>
    </row>
    <row r="8" spans="1:2" ht="12.75">
      <c r="A8" s="1" t="s">
        <v>26</v>
      </c>
      <c r="B8" s="1"/>
    </row>
    <row r="9" spans="1:2" ht="12.75">
      <c r="A9" s="1" t="s">
        <v>72</v>
      </c>
      <c r="B9" s="12" t="str">
        <f>+Name</f>
        <v>Freiw. Feuerwehr XY</v>
      </c>
    </row>
    <row r="11" spans="5:10" ht="12.75">
      <c r="E11" s="100" t="s">
        <v>68</v>
      </c>
      <c r="F11" s="100" t="s">
        <v>58</v>
      </c>
      <c r="G11" s="100"/>
      <c r="H11" s="100"/>
      <c r="I11" s="100" t="s">
        <v>54</v>
      </c>
      <c r="J11" s="100" t="s">
        <v>58</v>
      </c>
    </row>
    <row r="12" spans="1:11" s="86" customFormat="1" ht="12.75">
      <c r="A12" s="102" t="s">
        <v>1</v>
      </c>
      <c r="B12" s="103" t="s">
        <v>2</v>
      </c>
      <c r="C12" s="104" t="s">
        <v>21</v>
      </c>
      <c r="D12" s="86" t="s">
        <v>121</v>
      </c>
      <c r="E12" s="105">
        <f>+Buch_Jahr-1</f>
        <v>2011</v>
      </c>
      <c r="F12" s="105">
        <f>+Buch_Jahr</f>
        <v>2012</v>
      </c>
      <c r="G12" s="105" t="s">
        <v>73</v>
      </c>
      <c r="H12" s="105" t="s">
        <v>74</v>
      </c>
      <c r="I12" s="105">
        <f>+Buch_Jahr</f>
        <v>2012</v>
      </c>
      <c r="J12" s="105">
        <f>+Buch_Jahr+1</f>
        <v>2013</v>
      </c>
      <c r="K12" s="86" t="s">
        <v>123</v>
      </c>
    </row>
    <row r="13" spans="1:11" ht="12.75">
      <c r="A13" s="8">
        <v>2000</v>
      </c>
      <c r="B13" s="9" t="s">
        <v>3</v>
      </c>
      <c r="C13" s="10" t="s">
        <v>22</v>
      </c>
      <c r="D13" t="b">
        <v>1</v>
      </c>
      <c r="E13" s="101"/>
      <c r="F13" s="101"/>
      <c r="J13" s="101"/>
      <c r="K13">
        <v>1</v>
      </c>
    </row>
    <row r="14" spans="1:11" ht="12.75">
      <c r="A14" s="8">
        <v>2100</v>
      </c>
      <c r="B14" s="9" t="s">
        <v>129</v>
      </c>
      <c r="C14" s="10" t="s">
        <v>23</v>
      </c>
      <c r="D14" t="b">
        <v>1</v>
      </c>
      <c r="E14" s="101"/>
      <c r="F14" s="101"/>
      <c r="J14" s="101"/>
      <c r="K14">
        <v>2</v>
      </c>
    </row>
    <row r="15" spans="1:11" ht="12.75">
      <c r="A15" s="8">
        <v>2120</v>
      </c>
      <c r="B15" s="9" t="s">
        <v>130</v>
      </c>
      <c r="C15" s="10" t="s">
        <v>131</v>
      </c>
      <c r="D15" t="b">
        <v>1</v>
      </c>
      <c r="E15" s="101"/>
      <c r="F15" s="101"/>
      <c r="J15" s="101"/>
      <c r="K15">
        <v>1</v>
      </c>
    </row>
    <row r="16" spans="1:10" ht="12.75">
      <c r="A16" s="11">
        <v>2990</v>
      </c>
      <c r="B16" s="10" t="s">
        <v>132</v>
      </c>
      <c r="C16" s="10"/>
      <c r="D16" t="b">
        <v>1</v>
      </c>
      <c r="E16" s="101"/>
      <c r="F16" s="101"/>
      <c r="J16" s="101"/>
    </row>
    <row r="17" spans="1:10" ht="12.75">
      <c r="A17" s="11">
        <v>3000</v>
      </c>
      <c r="B17" s="10" t="s">
        <v>133</v>
      </c>
      <c r="C17" s="10"/>
      <c r="D17" t="b">
        <v>1</v>
      </c>
      <c r="E17" s="101"/>
      <c r="F17" s="101"/>
      <c r="J17" s="101"/>
    </row>
    <row r="18" spans="1:10" ht="12.75">
      <c r="A18" s="11">
        <v>4000</v>
      </c>
      <c r="B18" s="10" t="s">
        <v>91</v>
      </c>
      <c r="C18" s="10"/>
      <c r="E18" s="101"/>
      <c r="F18" s="101"/>
      <c r="J18" s="101"/>
    </row>
    <row r="19" spans="1:10" ht="12.75">
      <c r="A19" s="11">
        <v>4200</v>
      </c>
      <c r="B19" s="10" t="s">
        <v>134</v>
      </c>
      <c r="C19" s="10"/>
      <c r="E19" s="101"/>
      <c r="F19" s="101"/>
      <c r="J19" s="101"/>
    </row>
    <row r="20" spans="1:10" ht="12.75">
      <c r="A20" s="11">
        <v>4210</v>
      </c>
      <c r="B20" s="10" t="s">
        <v>92</v>
      </c>
      <c r="C20" s="10"/>
      <c r="E20" s="101"/>
      <c r="F20" s="101"/>
      <c r="J20" s="101"/>
    </row>
    <row r="21" spans="1:10" ht="12.75">
      <c r="A21" s="8">
        <v>4300</v>
      </c>
      <c r="B21" s="9" t="s">
        <v>93</v>
      </c>
      <c r="C21" s="10"/>
      <c r="E21" s="101"/>
      <c r="F21" s="101"/>
      <c r="J21" s="101"/>
    </row>
    <row r="22" spans="1:10" ht="12.75">
      <c r="A22" s="11">
        <v>4350</v>
      </c>
      <c r="B22" s="10" t="s">
        <v>135</v>
      </c>
      <c r="C22" s="10"/>
      <c r="E22" s="101"/>
      <c r="F22" s="101"/>
      <c r="J22" s="101"/>
    </row>
    <row r="23" spans="1:10" ht="12.75">
      <c r="A23" s="11">
        <v>4400</v>
      </c>
      <c r="B23" s="10" t="s">
        <v>94</v>
      </c>
      <c r="C23" s="10"/>
      <c r="E23" s="101"/>
      <c r="F23" s="101"/>
      <c r="J23" s="101"/>
    </row>
    <row r="24" spans="1:10" ht="12.75">
      <c r="A24" s="11">
        <v>4450</v>
      </c>
      <c r="B24" s="10" t="s">
        <v>95</v>
      </c>
      <c r="C24" s="10"/>
      <c r="E24" s="101"/>
      <c r="F24" s="101"/>
      <c r="J24" s="101"/>
    </row>
    <row r="25" spans="1:10" ht="12.75">
      <c r="A25" s="11">
        <v>4500</v>
      </c>
      <c r="B25" s="10" t="s">
        <v>96</v>
      </c>
      <c r="C25" s="10"/>
      <c r="E25" s="101"/>
      <c r="F25" s="101"/>
      <c r="J25" s="101"/>
    </row>
    <row r="26" spans="1:10" ht="12.75">
      <c r="A26" s="8">
        <v>4600</v>
      </c>
      <c r="B26" s="9" t="s">
        <v>97</v>
      </c>
      <c r="C26" s="10"/>
      <c r="E26" s="101"/>
      <c r="F26" s="101"/>
      <c r="J26" s="101"/>
    </row>
    <row r="27" spans="1:10" ht="12.75">
      <c r="A27" s="8">
        <v>4700</v>
      </c>
      <c r="B27" s="9" t="s">
        <v>98</v>
      </c>
      <c r="C27" s="10"/>
      <c r="E27" s="101"/>
      <c r="F27" s="101"/>
      <c r="J27" s="101"/>
    </row>
    <row r="28" spans="1:10" ht="12.75">
      <c r="A28" s="8">
        <v>5000</v>
      </c>
      <c r="B28" s="9" t="s">
        <v>99</v>
      </c>
      <c r="C28" s="10"/>
      <c r="E28" s="101"/>
      <c r="F28" s="101"/>
      <c r="J28" s="101"/>
    </row>
    <row r="29" spans="1:10" ht="12.75">
      <c r="A29" s="8">
        <v>5100</v>
      </c>
      <c r="B29" s="9" t="s">
        <v>100</v>
      </c>
      <c r="C29" s="10"/>
      <c r="E29" s="101"/>
      <c r="F29" s="101"/>
      <c r="J29" s="101"/>
    </row>
    <row r="30" spans="1:10" ht="12.75">
      <c r="A30" s="8">
        <v>5500</v>
      </c>
      <c r="B30" s="9" t="s">
        <v>101</v>
      </c>
      <c r="C30" s="10"/>
      <c r="E30" s="101"/>
      <c r="F30" s="101"/>
      <c r="J30" s="101"/>
    </row>
    <row r="31" spans="1:10" ht="12.75">
      <c r="A31" s="8">
        <v>5700</v>
      </c>
      <c r="B31" s="9" t="s">
        <v>102</v>
      </c>
      <c r="C31" s="10"/>
      <c r="E31" s="101"/>
      <c r="F31" s="101"/>
      <c r="J31" s="101"/>
    </row>
    <row r="32" spans="1:10" ht="12.75">
      <c r="A32" s="8">
        <v>5800</v>
      </c>
      <c r="B32" s="9" t="s">
        <v>103</v>
      </c>
      <c r="C32" s="10"/>
      <c r="E32" s="101"/>
      <c r="F32" s="101"/>
      <c r="J32" s="101"/>
    </row>
    <row r="33" spans="1:10" ht="12.75">
      <c r="A33" s="8">
        <v>5900</v>
      </c>
      <c r="B33" s="9" t="s">
        <v>17</v>
      </c>
      <c r="C33" s="10"/>
      <c r="E33" s="101"/>
      <c r="F33" s="101"/>
      <c r="J33" s="101"/>
    </row>
    <row r="34" spans="1:10" ht="12.75">
      <c r="A34" s="11">
        <v>5910</v>
      </c>
      <c r="B34" s="10" t="s">
        <v>104</v>
      </c>
      <c r="C34" s="10"/>
      <c r="E34" s="101"/>
      <c r="F34" s="101"/>
      <c r="J34" s="101"/>
    </row>
    <row r="35" spans="1:10" ht="12.75">
      <c r="A35" s="11">
        <v>6100</v>
      </c>
      <c r="B35" s="10" t="s">
        <v>105</v>
      </c>
      <c r="C35" s="10"/>
      <c r="E35" s="101"/>
      <c r="F35" s="101"/>
      <c r="J35" s="101"/>
    </row>
    <row r="36" spans="1:10" ht="12.75">
      <c r="A36" s="11">
        <v>6110</v>
      </c>
      <c r="B36" s="10" t="s">
        <v>106</v>
      </c>
      <c r="C36" s="10"/>
      <c r="E36" s="101"/>
      <c r="F36" s="101"/>
      <c r="J36" s="101"/>
    </row>
    <row r="37" spans="1:10" ht="12.75">
      <c r="A37" s="11">
        <v>6115</v>
      </c>
      <c r="B37" s="10" t="s">
        <v>107</v>
      </c>
      <c r="C37" s="10"/>
      <c r="E37" s="101"/>
      <c r="F37" s="101"/>
      <c r="J37" s="101"/>
    </row>
    <row r="38" spans="1:10" ht="12.75">
      <c r="A38" s="11">
        <v>6120</v>
      </c>
      <c r="B38" s="10" t="s">
        <v>108</v>
      </c>
      <c r="C38" s="10"/>
      <c r="E38" s="101"/>
      <c r="F38" s="101"/>
      <c r="J38" s="101"/>
    </row>
    <row r="39" spans="1:10" ht="12.75">
      <c r="A39" s="11">
        <v>6150</v>
      </c>
      <c r="B39" s="10" t="s">
        <v>109</v>
      </c>
      <c r="C39" s="10"/>
      <c r="E39" s="101"/>
      <c r="F39" s="101"/>
      <c r="J39" s="101"/>
    </row>
    <row r="40" spans="1:10" ht="12.75">
      <c r="A40" s="11">
        <v>6200</v>
      </c>
      <c r="B40" s="10" t="s">
        <v>110</v>
      </c>
      <c r="C40" s="10"/>
      <c r="E40" s="101"/>
      <c r="F40" s="101"/>
      <c r="J40" s="101"/>
    </row>
    <row r="41" spans="1:10" ht="12.75">
      <c r="A41" s="11">
        <v>6300</v>
      </c>
      <c r="B41" s="10" t="s">
        <v>111</v>
      </c>
      <c r="C41" s="10"/>
      <c r="E41" s="101"/>
      <c r="F41" s="101"/>
      <c r="J41" s="101"/>
    </row>
    <row r="42" spans="1:10" ht="12.75">
      <c r="A42" s="11">
        <v>6400</v>
      </c>
      <c r="B42" s="10" t="s">
        <v>112</v>
      </c>
      <c r="C42" s="10"/>
      <c r="E42" s="101"/>
      <c r="F42" s="101"/>
      <c r="J42" s="101"/>
    </row>
    <row r="43" spans="1:10" ht="12.75">
      <c r="A43" s="11">
        <v>6410</v>
      </c>
      <c r="B43" s="10" t="s">
        <v>113</v>
      </c>
      <c r="C43" s="10"/>
      <c r="E43" s="101"/>
      <c r="F43" s="101"/>
      <c r="J43" s="101"/>
    </row>
    <row r="44" spans="1:10" ht="12.75">
      <c r="A44" s="11">
        <v>6800</v>
      </c>
      <c r="B44" s="10" t="s">
        <v>114</v>
      </c>
      <c r="C44" s="10"/>
      <c r="E44" s="101"/>
      <c r="F44" s="101"/>
      <c r="J44" s="101"/>
    </row>
    <row r="45" spans="1:10" ht="12.75">
      <c r="A45" s="11">
        <v>7100</v>
      </c>
      <c r="B45" s="10" t="s">
        <v>115</v>
      </c>
      <c r="C45" s="10"/>
      <c r="E45" s="101"/>
      <c r="F45" s="101"/>
      <c r="J45" s="101"/>
    </row>
    <row r="46" spans="1:10" ht="12.75">
      <c r="A46" s="11">
        <v>7300</v>
      </c>
      <c r="B46" s="10" t="s">
        <v>116</v>
      </c>
      <c r="C46" s="10"/>
      <c r="E46" s="101"/>
      <c r="F46" s="101"/>
      <c r="J46" s="101"/>
    </row>
    <row r="47" spans="1:10" ht="12.75">
      <c r="A47" s="11">
        <v>7500</v>
      </c>
      <c r="B47" s="10" t="s">
        <v>18</v>
      </c>
      <c r="C47" s="10"/>
      <c r="E47" s="101"/>
      <c r="F47" s="101"/>
      <c r="J47" s="101"/>
    </row>
    <row r="48" spans="1:10" ht="12.75">
      <c r="A48" s="11">
        <v>7600</v>
      </c>
      <c r="B48" s="10" t="s">
        <v>19</v>
      </c>
      <c r="C48" s="10"/>
      <c r="E48" s="101"/>
      <c r="F48" s="101"/>
      <c r="J48" s="101"/>
    </row>
    <row r="49" spans="1:10" ht="12.75">
      <c r="A49" s="11">
        <v>9999</v>
      </c>
      <c r="B49" s="10" t="s">
        <v>13</v>
      </c>
      <c r="C49" s="10"/>
      <c r="E49" s="101"/>
      <c r="F49" s="101"/>
      <c r="J49" s="101"/>
    </row>
    <row r="50" spans="1:10" ht="12.75">
      <c r="A50" s="10"/>
      <c r="B50" s="10"/>
      <c r="C50" s="10"/>
      <c r="E50" s="101"/>
      <c r="F50" s="101"/>
      <c r="J50" s="101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rfassung">
    <pageSetUpPr fitToPage="1"/>
  </sheetPr>
  <dimension ref="A1:I5"/>
  <sheetViews>
    <sheetView showRowColHeaders="0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8515625" style="15" customWidth="1"/>
    <col min="2" max="2" width="10.140625" style="6" customWidth="1"/>
    <col min="3" max="3" width="4.8515625" style="15" customWidth="1"/>
    <col min="4" max="4" width="5.00390625" style="15" customWidth="1"/>
    <col min="5" max="5" width="20.7109375" style="20" customWidth="1"/>
    <col min="6" max="6" width="25.7109375" style="20" customWidth="1"/>
    <col min="7" max="7" width="6.28125" style="15" bestFit="1" customWidth="1"/>
    <col min="8" max="8" width="11.57421875" style="5" bestFit="1" customWidth="1"/>
    <col min="9" max="9" width="6.140625" style="15" customWidth="1"/>
  </cols>
  <sheetData>
    <row r="1" ht="12.75">
      <c r="A1" s="121" t="str">
        <f>KopfLinks</f>
        <v>Freiw. Feuerwehr XY</v>
      </c>
    </row>
    <row r="2" spans="1:9" ht="15.75">
      <c r="A2" s="22" t="s">
        <v>38</v>
      </c>
      <c r="B2" s="23"/>
      <c r="C2" s="24"/>
      <c r="D2" s="24"/>
      <c r="E2" s="25"/>
      <c r="F2" s="25"/>
      <c r="G2" s="24"/>
      <c r="H2" s="26"/>
      <c r="I2" s="24"/>
    </row>
    <row r="3" spans="1:9" ht="12.75">
      <c r="A3" s="24" t="str">
        <f>"für den Zeitraum: "&amp;TEXT(MIN(B:B),"T.M.JJJJ")&amp;" - "&amp;TEXT(MAX(B:B),"T.M.JJJJ")</f>
        <v>für den Zeitraum: 0.1.1900 - 0.1.1900</v>
      </c>
      <c r="B3" s="23"/>
      <c r="C3" s="24"/>
      <c r="D3" s="24"/>
      <c r="E3" s="25"/>
      <c r="F3" s="25"/>
      <c r="G3" s="24"/>
      <c r="H3" s="26"/>
      <c r="I3" s="24"/>
    </row>
    <row r="5" spans="1:9" ht="12.75">
      <c r="A5" s="16" t="s">
        <v>5</v>
      </c>
      <c r="B5" s="17" t="s">
        <v>6</v>
      </c>
      <c r="C5" s="7" t="s">
        <v>7</v>
      </c>
      <c r="D5" s="18" t="s">
        <v>8</v>
      </c>
      <c r="E5" s="124" t="s">
        <v>119</v>
      </c>
      <c r="F5" s="124" t="s">
        <v>120</v>
      </c>
      <c r="G5" s="7" t="s">
        <v>10</v>
      </c>
      <c r="H5" s="19" t="s">
        <v>11</v>
      </c>
      <c r="I5" s="136" t="s">
        <v>12</v>
      </c>
    </row>
  </sheetData>
  <sheetProtection sheet="1" objects="1" scenarios="1"/>
  <printOptions horizontalCentered="1"/>
  <pageMargins left="0.7874015748031497" right="0.4330708661417323" top="0.4330708661417323" bottom="0.7086614173228347" header="0.31496062992125984" footer="0.5118110236220472"/>
  <pageSetup fitToHeight="0" fitToWidth="1" horizontalDpi="300" verticalDpi="300" orientation="portrait" paperSize="9" scale="95" r:id="rId2"/>
  <headerFooter alignWithMargins="0"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Salden">
    <pageSetUpPr fitToPage="1"/>
  </sheetPr>
  <dimension ref="A1:F51"/>
  <sheetViews>
    <sheetView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1.421875" style="15" customWidth="1"/>
    <col min="2" max="2" width="29.8515625" style="0" bestFit="1" customWidth="1"/>
    <col min="3" max="5" width="11.421875" style="5" customWidth="1"/>
    <col min="6" max="6" width="11.7109375" style="5" customWidth="1"/>
  </cols>
  <sheetData>
    <row r="1" ht="12.75" hidden="1">
      <c r="A1" s="79" t="s">
        <v>57</v>
      </c>
    </row>
    <row r="2" spans="1:6" ht="13.5" hidden="1" thickBot="1">
      <c r="A2" s="15" t="s">
        <v>47</v>
      </c>
      <c r="C2" s="40"/>
      <c r="D2" s="40"/>
      <c r="E2" s="40"/>
      <c r="F2" s="40"/>
    </row>
    <row r="3" ht="14.25" hidden="1" thickBot="1" thickTop="1"/>
    <row r="4" spans="1:6" ht="15" hidden="1">
      <c r="A4" s="39" t="s">
        <v>48</v>
      </c>
      <c r="B4" s="36"/>
      <c r="C4" s="80">
        <f>C2-D2</f>
        <v>0</v>
      </c>
      <c r="D4" s="81"/>
      <c r="E4" s="41"/>
      <c r="F4" s="42"/>
    </row>
    <row r="5" spans="1:6" ht="15.75" hidden="1" thickBot="1">
      <c r="A5" s="38" t="s">
        <v>49</v>
      </c>
      <c r="B5" s="37"/>
      <c r="C5" s="43"/>
      <c r="D5" s="43"/>
      <c r="E5" s="82">
        <f>F2-E2</f>
        <v>0</v>
      </c>
      <c r="F5" s="83"/>
    </row>
    <row r="6" ht="12.75" hidden="1"/>
    <row r="7" ht="12.75">
      <c r="A7" s="120" t="str">
        <f>KopfLinks</f>
        <v>Freiw. Feuerwehr XY</v>
      </c>
    </row>
    <row r="8" spans="1:6" ht="20.25">
      <c r="A8" s="33" t="s">
        <v>39</v>
      </c>
      <c r="B8" s="34"/>
      <c r="C8" s="35"/>
      <c r="D8" s="35"/>
      <c r="E8" s="35"/>
      <c r="F8" s="35"/>
    </row>
    <row r="9" spans="1:6" ht="12.75">
      <c r="A9" s="24" t="str">
        <f>Zeitraum</f>
        <v>für den Zeitraum: 0.1.1900 - 0.1.1900</v>
      </c>
      <c r="B9" s="34"/>
      <c r="C9" s="35"/>
      <c r="D9" s="35"/>
      <c r="E9" s="35"/>
      <c r="F9" s="35"/>
    </row>
    <row r="10" spans="1:6" ht="12.75">
      <c r="A10" s="32"/>
      <c r="B10" s="28"/>
      <c r="C10" s="26" t="s">
        <v>40</v>
      </c>
      <c r="D10" s="26"/>
      <c r="E10" s="26" t="s">
        <v>41</v>
      </c>
      <c r="F10" s="26"/>
    </row>
    <row r="11" spans="1:6" ht="12.75">
      <c r="A11" s="18" t="s">
        <v>42</v>
      </c>
      <c r="B11" s="30" t="s">
        <v>2</v>
      </c>
      <c r="C11" s="19" t="s">
        <v>43</v>
      </c>
      <c r="D11" s="19" t="s">
        <v>44</v>
      </c>
      <c r="E11" s="19" t="s">
        <v>45</v>
      </c>
      <c r="F11" s="19" t="s">
        <v>46</v>
      </c>
    </row>
    <row r="12" spans="1:2" ht="12.75">
      <c r="A12" s="15">
        <v>2000</v>
      </c>
      <c r="B12" t="s">
        <v>3</v>
      </c>
    </row>
    <row r="13" spans="1:2" ht="12.75">
      <c r="A13" s="15">
        <v>2100</v>
      </c>
      <c r="B13" t="s">
        <v>129</v>
      </c>
    </row>
    <row r="14" spans="1:2" ht="12.75">
      <c r="A14" s="15">
        <v>2120</v>
      </c>
      <c r="B14" t="s">
        <v>130</v>
      </c>
    </row>
    <row r="15" spans="1:2" ht="12.75">
      <c r="A15" s="15">
        <v>2990</v>
      </c>
      <c r="B15" t="s">
        <v>132</v>
      </c>
    </row>
    <row r="16" spans="1:2" ht="12.75">
      <c r="A16" s="15">
        <v>3000</v>
      </c>
      <c r="B16" t="s">
        <v>133</v>
      </c>
    </row>
    <row r="17" spans="1:2" ht="12.75">
      <c r="A17" s="15">
        <v>4000</v>
      </c>
      <c r="B17" t="s">
        <v>91</v>
      </c>
    </row>
    <row r="18" spans="1:2" ht="12.75">
      <c r="A18" s="15">
        <v>4200</v>
      </c>
      <c r="B18" t="s">
        <v>134</v>
      </c>
    </row>
    <row r="19" spans="1:2" ht="12.75">
      <c r="A19" s="15">
        <v>4210</v>
      </c>
      <c r="B19" t="s">
        <v>92</v>
      </c>
    </row>
    <row r="20" spans="1:2" ht="12.75">
      <c r="A20" s="15">
        <v>4300</v>
      </c>
      <c r="B20" t="s">
        <v>93</v>
      </c>
    </row>
    <row r="21" spans="1:2" ht="12.75">
      <c r="A21" s="15">
        <v>4350</v>
      </c>
      <c r="B21" t="s">
        <v>135</v>
      </c>
    </row>
    <row r="22" spans="1:2" ht="12.75">
      <c r="A22" s="15">
        <v>4400</v>
      </c>
      <c r="B22" t="s">
        <v>94</v>
      </c>
    </row>
    <row r="23" spans="1:2" ht="12.75">
      <c r="A23" s="15">
        <v>4450</v>
      </c>
      <c r="B23" t="s">
        <v>95</v>
      </c>
    </row>
    <row r="24" spans="1:2" ht="12.75">
      <c r="A24" s="15">
        <v>4500</v>
      </c>
      <c r="B24" t="s">
        <v>96</v>
      </c>
    </row>
    <row r="25" spans="1:2" ht="12.75">
      <c r="A25" s="15">
        <v>4600</v>
      </c>
      <c r="B25" t="s">
        <v>97</v>
      </c>
    </row>
    <row r="26" spans="1:2" ht="12.75">
      <c r="A26" s="15">
        <v>4700</v>
      </c>
      <c r="B26" t="s">
        <v>98</v>
      </c>
    </row>
    <row r="27" spans="1:2" ht="12.75">
      <c r="A27" s="15">
        <v>5000</v>
      </c>
      <c r="B27" t="s">
        <v>99</v>
      </c>
    </row>
    <row r="28" spans="1:2" ht="12.75">
      <c r="A28" s="15">
        <v>5100</v>
      </c>
      <c r="B28" t="s">
        <v>100</v>
      </c>
    </row>
    <row r="29" spans="1:2" ht="12.75">
      <c r="A29" s="15">
        <v>5500</v>
      </c>
      <c r="B29" t="s">
        <v>101</v>
      </c>
    </row>
    <row r="30" spans="1:2" ht="12.75">
      <c r="A30" s="15">
        <v>5700</v>
      </c>
      <c r="B30" t="s">
        <v>102</v>
      </c>
    </row>
    <row r="31" spans="1:2" ht="12.75">
      <c r="A31" s="15">
        <v>5800</v>
      </c>
      <c r="B31" t="s">
        <v>103</v>
      </c>
    </row>
    <row r="32" spans="1:2" ht="12.75">
      <c r="A32" s="15">
        <v>5900</v>
      </c>
      <c r="B32" t="s">
        <v>17</v>
      </c>
    </row>
    <row r="33" spans="1:2" ht="12.75">
      <c r="A33" s="15">
        <v>5910</v>
      </c>
      <c r="B33" t="s">
        <v>104</v>
      </c>
    </row>
    <row r="34" spans="1:2" ht="12.75">
      <c r="A34" s="15">
        <v>6100</v>
      </c>
      <c r="B34" t="s">
        <v>105</v>
      </c>
    </row>
    <row r="35" spans="1:2" ht="12.75">
      <c r="A35" s="15">
        <v>6110</v>
      </c>
      <c r="B35" t="s">
        <v>106</v>
      </c>
    </row>
    <row r="36" spans="1:2" ht="12.75">
      <c r="A36" s="15">
        <v>6115</v>
      </c>
      <c r="B36" t="s">
        <v>107</v>
      </c>
    </row>
    <row r="37" spans="1:2" ht="12.75">
      <c r="A37" s="15">
        <v>6120</v>
      </c>
      <c r="B37" t="s">
        <v>108</v>
      </c>
    </row>
    <row r="38" spans="1:2" ht="12.75">
      <c r="A38" s="15">
        <v>6150</v>
      </c>
      <c r="B38" t="s">
        <v>109</v>
      </c>
    </row>
    <row r="39" spans="1:2" ht="12.75">
      <c r="A39" s="15">
        <v>6200</v>
      </c>
      <c r="B39" t="s">
        <v>110</v>
      </c>
    </row>
    <row r="40" spans="1:2" ht="12.75">
      <c r="A40" s="15">
        <v>6300</v>
      </c>
      <c r="B40" t="s">
        <v>111</v>
      </c>
    </row>
    <row r="41" spans="1:2" ht="12.75">
      <c r="A41" s="15">
        <v>6400</v>
      </c>
      <c r="B41" t="s">
        <v>112</v>
      </c>
    </row>
    <row r="42" spans="1:2" ht="12.75">
      <c r="A42" s="15">
        <v>6410</v>
      </c>
      <c r="B42" t="s">
        <v>113</v>
      </c>
    </row>
    <row r="43" spans="1:2" ht="12.75">
      <c r="A43" s="15">
        <v>6800</v>
      </c>
      <c r="B43" t="s">
        <v>114</v>
      </c>
    </row>
    <row r="44" spans="1:2" ht="12.75">
      <c r="A44" s="15">
        <v>7100</v>
      </c>
      <c r="B44" t="s">
        <v>115</v>
      </c>
    </row>
    <row r="45" spans="1:2" ht="12.75">
      <c r="A45" s="15">
        <v>7300</v>
      </c>
      <c r="B45" t="s">
        <v>116</v>
      </c>
    </row>
    <row r="46" spans="1:2" ht="12.75">
      <c r="A46" s="15">
        <v>7500</v>
      </c>
      <c r="B46" t="s">
        <v>18</v>
      </c>
    </row>
    <row r="47" spans="1:2" ht="12.75">
      <c r="A47" s="15">
        <v>7600</v>
      </c>
      <c r="B47" t="s">
        <v>19</v>
      </c>
    </row>
    <row r="48" spans="1:6" ht="13.5" thickBot="1">
      <c r="A48" s="15" t="s">
        <v>47</v>
      </c>
      <c r="C48" s="40">
        <f>SUM(C12:C47)</f>
        <v>0</v>
      </c>
      <c r="D48" s="40">
        <f>SUM(D12:D47)</f>
        <v>0</v>
      </c>
      <c r="E48" s="40">
        <f>SUM(E12:E47)</f>
        <v>0</v>
      </c>
      <c r="F48" s="40">
        <f>SUM(F12:F47)</f>
        <v>0</v>
      </c>
    </row>
    <row r="49" ht="14.25" thickBot="1" thickTop="1"/>
    <row r="50" spans="1:6" ht="15">
      <c r="A50" s="39" t="s">
        <v>48</v>
      </c>
      <c r="B50" s="36"/>
      <c r="C50" s="80">
        <f>C48-D48</f>
        <v>0</v>
      </c>
      <c r="D50" s="81"/>
      <c r="E50" s="41"/>
      <c r="F50" s="42"/>
    </row>
    <row r="51" spans="1:6" ht="15.75" thickBot="1">
      <c r="A51" s="38" t="s">
        <v>49</v>
      </c>
      <c r="B51" s="37"/>
      <c r="C51" s="43"/>
      <c r="D51" s="43"/>
      <c r="E51" s="82">
        <f>F48-E48</f>
        <v>0</v>
      </c>
      <c r="F51" s="83"/>
    </row>
  </sheetData>
  <sheetProtection sheet="1" objects="1" scenarios="1"/>
  <conditionalFormatting sqref="E5">
    <cfRule type="cellIs" priority="11" dxfId="0" operator="lessThan" stopIfTrue="1">
      <formula>0</formula>
    </cfRule>
  </conditionalFormatting>
  <conditionalFormatting sqref="C4">
    <cfRule type="cellIs" priority="12" dxfId="0" operator="lessThan" stopIfTrue="1">
      <formula>0</formula>
    </cfRule>
  </conditionalFormatting>
  <conditionalFormatting sqref="E51">
    <cfRule type="cellIs" priority="2" dxfId="0" operator="lessThan" stopIfTrue="1">
      <formula>0</formula>
    </cfRule>
  </conditionalFormatting>
  <conditionalFormatting sqref="C50">
    <cfRule type="cellIs" priority="1" dxfId="0" operator="lessThan" stopIfTrue="1">
      <formula>0</formula>
    </cfRule>
  </conditionalFormatting>
  <printOptions horizontalCentered="1"/>
  <pageMargins left="0.7874015748031497" right="0.5118110236220472" top="0.4724409448818898" bottom="0.7480314960629921" header="0.5118110236220472" footer="0.5118110236220472"/>
  <pageSetup fitToHeight="0" fitToWidth="1" horizontalDpi="300" verticalDpi="300" orientation="portrait" paperSize="9" r:id="rId2"/>
  <headerFooter alignWithMargins="0">
    <oddHeader>&amp;RAusdruck vom &amp;D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11"/>
  <sheetViews>
    <sheetView showRowColHeaders="0" view="pageBreakPreview" zoomScaleSheetLayoutView="100" zoomScalePageLayoutView="0" workbookViewId="0" topLeftCell="A1">
      <pane ySplit="11" topLeftCell="A12" activePane="bottomLeft" state="frozen"/>
      <selection pane="topLeft" activeCell="A9" sqref="A9"/>
      <selection pane="bottomLeft" activeCell="A12" sqref="A12"/>
    </sheetView>
  </sheetViews>
  <sheetFormatPr defaultColWidth="11.421875" defaultRowHeight="12.75"/>
  <cols>
    <col min="1" max="1" width="7.7109375" style="44" customWidth="1"/>
    <col min="2" max="2" width="10.7109375" style="45" customWidth="1"/>
    <col min="3" max="3" width="4.7109375" style="46" customWidth="1"/>
    <col min="4" max="4" width="6.7109375" style="47" customWidth="1"/>
    <col min="5" max="5" width="20.7109375" style="48" customWidth="1"/>
    <col min="6" max="6" width="25.7109375" style="48" customWidth="1"/>
    <col min="7" max="7" width="6.7109375" style="49" customWidth="1"/>
    <col min="8" max="10" width="13.7109375" style="29" customWidth="1"/>
  </cols>
  <sheetData>
    <row r="1" spans="1:10" ht="12.75" hidden="1">
      <c r="A1" t="s">
        <v>56</v>
      </c>
      <c r="B1"/>
      <c r="C1"/>
      <c r="D1"/>
      <c r="E1"/>
      <c r="F1"/>
      <c r="G1"/>
      <c r="H1"/>
      <c r="I1"/>
      <c r="J1"/>
    </row>
    <row r="2" ht="18" hidden="1">
      <c r="A2" s="55" t="s">
        <v>10</v>
      </c>
    </row>
    <row r="3" spans="1:10" ht="12.75" hidden="1">
      <c r="A3" s="56" t="s">
        <v>51</v>
      </c>
      <c r="B3" s="57" t="s">
        <v>6</v>
      </c>
      <c r="C3" s="58" t="s">
        <v>7</v>
      </c>
      <c r="D3" s="59" t="s">
        <v>8</v>
      </c>
      <c r="E3" s="60" t="s">
        <v>119</v>
      </c>
      <c r="F3" s="60" t="s">
        <v>9</v>
      </c>
      <c r="G3" s="61" t="s">
        <v>12</v>
      </c>
      <c r="H3" s="31" t="s">
        <v>52</v>
      </c>
      <c r="I3" s="31" t="s">
        <v>53</v>
      </c>
      <c r="J3" s="31" t="s">
        <v>54</v>
      </c>
    </row>
    <row r="4" spans="1:10" ht="12.75" hidden="1">
      <c r="A4"/>
      <c r="B4"/>
      <c r="C4"/>
      <c r="D4"/>
      <c r="E4"/>
      <c r="F4"/>
      <c r="G4"/>
      <c r="H4"/>
      <c r="I4"/>
      <c r="J4"/>
    </row>
    <row r="5" spans="1:10" s="70" customFormat="1" ht="19.5" customHeight="1" hidden="1" thickBot="1">
      <c r="A5" s="62"/>
      <c r="B5" s="63"/>
      <c r="C5" s="64"/>
      <c r="D5" s="65"/>
      <c r="E5" s="66" t="s">
        <v>127</v>
      </c>
      <c r="F5" s="66"/>
      <c r="G5" s="67"/>
      <c r="H5" s="68"/>
      <c r="I5" s="68"/>
      <c r="J5" s="69"/>
    </row>
    <row r="6" spans="1:10" s="70" customFormat="1" ht="19.5" customHeight="1" hidden="1" thickBot="1" thickTop="1">
      <c r="A6" s="71"/>
      <c r="B6" s="72"/>
      <c r="C6" s="73"/>
      <c r="D6" s="74"/>
      <c r="E6" s="75" t="s">
        <v>55</v>
      </c>
      <c r="F6" s="75"/>
      <c r="G6" s="76"/>
      <c r="H6" s="77"/>
      <c r="I6" s="77"/>
      <c r="J6" s="78"/>
    </row>
    <row r="7" spans="1:10" ht="12.75" hidden="1">
      <c r="A7"/>
      <c r="B7"/>
      <c r="C7"/>
      <c r="D7"/>
      <c r="E7"/>
      <c r="F7"/>
      <c r="G7"/>
      <c r="H7"/>
      <c r="I7"/>
      <c r="J7"/>
    </row>
    <row r="8" ht="12.75" hidden="1"/>
    <row r="9" ht="12.75">
      <c r="A9" s="120" t="str">
        <f>KopfLinks</f>
        <v>Freiw. Feuerwehr XY</v>
      </c>
    </row>
    <row r="10" spans="1:10" ht="20.25">
      <c r="A10" s="27" t="s">
        <v>50</v>
      </c>
      <c r="B10" s="50"/>
      <c r="C10" s="51"/>
      <c r="D10" s="52"/>
      <c r="E10" s="51"/>
      <c r="F10" s="51"/>
      <c r="G10" s="53"/>
      <c r="H10" s="54"/>
      <c r="I10" s="54"/>
      <c r="J10" s="54"/>
    </row>
    <row r="11" spans="1:10" ht="12.75">
      <c r="A11" s="52" t="str">
        <f>Zeitraum</f>
        <v>für den Zeitraum: 0.1.1900 - 0.1.1900</v>
      </c>
      <c r="B11" s="50"/>
      <c r="C11" s="51"/>
      <c r="D11" s="52"/>
      <c r="E11" s="51"/>
      <c r="F11" s="51"/>
      <c r="G11" s="53"/>
      <c r="H11" s="54"/>
      <c r="I11" s="54"/>
      <c r="J11" s="54"/>
    </row>
  </sheetData>
  <sheetProtection sheet="1" objects="1" scenarios="1"/>
  <printOptions horizontalCentered="1"/>
  <pageMargins left="0.5118110236220472" right="0.3937007874015748" top="0.4" bottom="0.55" header="0.4" footer="0.5118110236220472"/>
  <pageSetup firstPageNumber="1" useFirstPageNumber="1" fitToHeight="0" fitToWidth="1" horizontalDpi="300" verticalDpi="300" orientation="portrait" paperSize="9" scale="77" r:id="rId2"/>
  <headerFooter alignWithMargins="0">
    <oddHeader>&amp;RAusdruck vom &amp;D
Seite &amp;P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G39"/>
  <sheetViews>
    <sheetView showRowColHeaders="0" zoomScalePageLayoutView="0" workbookViewId="0" topLeftCell="A1">
      <pane ySplit="23" topLeftCell="A24" activePane="bottomLeft" state="frozen"/>
      <selection pane="topLeft" activeCell="A1" sqref="A1"/>
      <selection pane="bottomLeft" activeCell="A24" sqref="A24"/>
    </sheetView>
  </sheetViews>
  <sheetFormatPr defaultColWidth="11.421875" defaultRowHeight="12.75" outlineLevelCol="7"/>
  <cols>
    <col min="1" max="1" width="5.7109375" style="0" customWidth="1"/>
    <col min="2" max="2" width="27.28125" style="0" customWidth="1"/>
    <col min="3" max="4" width="10.7109375" style="96" hidden="1" customWidth="1"/>
    <col min="5" max="5" width="13.7109375" style="2" customWidth="1"/>
    <col min="6" max="6" width="13.7109375" style="92" customWidth="1"/>
    <col min="7" max="7" width="10.7109375" style="111" hidden="1" customWidth="1"/>
    <col min="9" max="16" width="11.421875" style="0" customWidth="1" outlineLevel="2"/>
    <col min="17" max="17" width="11.421875" style="0" customWidth="1" outlineLevel="7"/>
  </cols>
  <sheetData>
    <row r="1" ht="12.75" hidden="1">
      <c r="A1" s="99" t="s">
        <v>71</v>
      </c>
    </row>
    <row r="2" spans="1:6" ht="12.75" hidden="1">
      <c r="A2" s="28"/>
      <c r="B2" s="28" t="s">
        <v>61</v>
      </c>
      <c r="F2" s="106"/>
    </row>
    <row r="3" spans="1:2" ht="12.75" hidden="1">
      <c r="A3" s="28"/>
      <c r="B3" s="28"/>
    </row>
    <row r="4" spans="1:2" ht="15.75" hidden="1">
      <c r="A4" s="87" t="s">
        <v>118</v>
      </c>
      <c r="B4" s="28"/>
    </row>
    <row r="5" spans="1:7" ht="13.5" hidden="1" thickBot="1">
      <c r="A5" s="28"/>
      <c r="B5" s="28" t="s">
        <v>62</v>
      </c>
      <c r="C5" s="97"/>
      <c r="D5" s="97"/>
      <c r="E5" s="107"/>
      <c r="F5" s="106">
        <f>E5</f>
        <v>0</v>
      </c>
      <c r="G5" s="112"/>
    </row>
    <row r="6" spans="1:6" ht="13.5" hidden="1" thickBot="1">
      <c r="A6" s="28"/>
      <c r="B6" s="28"/>
      <c r="F6" s="93"/>
    </row>
    <row r="7" spans="1:2" ht="12.75" hidden="1">
      <c r="A7" s="28"/>
      <c r="B7" s="28"/>
    </row>
    <row r="8" spans="1:2" ht="15.75" hidden="1">
      <c r="A8" s="87" t="s">
        <v>63</v>
      </c>
      <c r="B8" s="28"/>
    </row>
    <row r="9" spans="1:7" ht="13.5" hidden="1" thickBot="1">
      <c r="A9" s="28"/>
      <c r="B9" s="28" t="s">
        <v>64</v>
      </c>
      <c r="C9" s="97"/>
      <c r="D9" s="97"/>
      <c r="E9" s="107"/>
      <c r="F9" s="106">
        <f>E9</f>
        <v>0</v>
      </c>
      <c r="G9" s="112"/>
    </row>
    <row r="10" spans="1:2" ht="12.75" hidden="1">
      <c r="A10" s="28"/>
      <c r="B10" s="28"/>
    </row>
    <row r="11" spans="1:2" ht="15.75" hidden="1">
      <c r="A11" s="87" t="s">
        <v>65</v>
      </c>
      <c r="B11" s="28"/>
    </row>
    <row r="12" spans="1:6" ht="12.75" hidden="1">
      <c r="A12" s="28"/>
      <c r="B12" s="28" t="s">
        <v>66</v>
      </c>
      <c r="F12" s="106"/>
    </row>
    <row r="13" spans="1:6" ht="13.5" hidden="1" thickBot="1">
      <c r="A13" s="28"/>
      <c r="B13" s="28"/>
      <c r="F13" s="93"/>
    </row>
    <row r="14" spans="1:2" ht="12.75" hidden="1">
      <c r="A14" s="28"/>
      <c r="B14" s="28"/>
    </row>
    <row r="15" spans="1:2" ht="12.75" hidden="1">
      <c r="A15" s="28"/>
      <c r="B15" s="28"/>
    </row>
    <row r="16" spans="1:7" ht="16.5" hidden="1" thickBot="1">
      <c r="A16" s="87" t="s">
        <v>67</v>
      </c>
      <c r="B16" s="28"/>
      <c r="C16" s="98"/>
      <c r="D16" s="98"/>
      <c r="E16" s="108"/>
      <c r="G16" s="113"/>
    </row>
    <row r="17" ht="12.75" hidden="1"/>
    <row r="18" ht="12.75">
      <c r="A18" s="120" t="str">
        <f>KopfLinks</f>
        <v>Freiw. Feuerwehr XY</v>
      </c>
    </row>
    <row r="19" spans="1:7" ht="20.25">
      <c r="A19" s="84" t="s">
        <v>59</v>
      </c>
      <c r="B19" s="85"/>
      <c r="C19" s="94"/>
      <c r="D19" s="94"/>
      <c r="E19" s="109"/>
      <c r="F19" s="89"/>
      <c r="G19" s="114"/>
    </row>
    <row r="20" spans="1:7" ht="12.75">
      <c r="A20" s="85" t="str">
        <f>Zeitraum</f>
        <v>für den Zeitraum: 0.1.1900 - 0.1.1900</v>
      </c>
      <c r="B20" s="85"/>
      <c r="C20" s="94"/>
      <c r="D20" s="94"/>
      <c r="E20" s="109"/>
      <c r="F20" s="89"/>
      <c r="G20" s="114"/>
    </row>
    <row r="22" spans="1:7" ht="12.75">
      <c r="A22" s="28"/>
      <c r="B22" s="28"/>
      <c r="C22" s="95" t="s">
        <v>68</v>
      </c>
      <c r="D22" s="95" t="s">
        <v>58</v>
      </c>
      <c r="E22" s="110" t="s">
        <v>69</v>
      </c>
      <c r="F22" s="90"/>
      <c r="G22" s="21" t="s">
        <v>58</v>
      </c>
    </row>
    <row r="23" spans="3:7" s="86" customFormat="1" ht="12.75">
      <c r="C23" s="91">
        <f>D23-1</f>
        <v>2011</v>
      </c>
      <c r="D23" s="91">
        <f>Buch_Jahr</f>
        <v>2012</v>
      </c>
      <c r="E23" s="102"/>
      <c r="F23" s="91"/>
      <c r="G23" s="102">
        <f>D23+1</f>
        <v>2013</v>
      </c>
    </row>
    <row r="24" spans="1:2" ht="15.75">
      <c r="A24" s="87" t="s">
        <v>60</v>
      </c>
      <c r="B24" s="28"/>
    </row>
    <row r="25" spans="1:6" ht="12.75">
      <c r="A25" s="28"/>
      <c r="B25" s="28" t="s">
        <v>61</v>
      </c>
      <c r="F25" s="106">
        <v>0</v>
      </c>
    </row>
    <row r="26" spans="1:2" ht="12.75">
      <c r="A26" s="28"/>
      <c r="B26" s="28"/>
    </row>
    <row r="27" spans="1:2" ht="15.75">
      <c r="A27" s="87" t="s">
        <v>118</v>
      </c>
      <c r="B27" s="28"/>
    </row>
    <row r="28" spans="1:7" ht="13.5" thickBot="1">
      <c r="A28" s="28"/>
      <c r="B28" s="28" t="s">
        <v>62</v>
      </c>
      <c r="C28" s="97">
        <v>0</v>
      </c>
      <c r="D28" s="97">
        <v>0</v>
      </c>
      <c r="E28" s="107">
        <v>0</v>
      </c>
      <c r="F28" s="106">
        <f>E28</f>
        <v>0</v>
      </c>
      <c r="G28" s="112">
        <v>0</v>
      </c>
    </row>
    <row r="29" spans="1:6" ht="13.5" thickBot="1">
      <c r="A29" s="28"/>
      <c r="B29" s="28"/>
      <c r="F29" s="93">
        <v>0</v>
      </c>
    </row>
    <row r="30" spans="1:2" ht="13.5" thickTop="1">
      <c r="A30" s="28"/>
      <c r="B30" s="28"/>
    </row>
    <row r="31" spans="1:2" ht="15.75">
      <c r="A31" s="87" t="s">
        <v>63</v>
      </c>
      <c r="B31" s="28"/>
    </row>
    <row r="32" spans="1:7" ht="13.5" thickBot="1">
      <c r="A32" s="28"/>
      <c r="B32" s="28" t="s">
        <v>64</v>
      </c>
      <c r="C32" s="97">
        <v>0</v>
      </c>
      <c r="D32" s="97">
        <v>0</v>
      </c>
      <c r="E32" s="107">
        <v>0</v>
      </c>
      <c r="F32" s="106">
        <f>E32</f>
        <v>0</v>
      </c>
      <c r="G32" s="112">
        <v>0</v>
      </c>
    </row>
    <row r="33" spans="1:2" ht="12.75">
      <c r="A33" s="28"/>
      <c r="B33" s="28"/>
    </row>
    <row r="34" spans="1:2" ht="15.75">
      <c r="A34" s="87" t="s">
        <v>65</v>
      </c>
      <c r="B34" s="28"/>
    </row>
    <row r="35" spans="1:6" ht="12.75">
      <c r="A35" s="28"/>
      <c r="B35" s="28" t="s">
        <v>66</v>
      </c>
      <c r="F35" s="106">
        <v>0</v>
      </c>
    </row>
    <row r="36" spans="1:6" ht="13.5" thickBot="1">
      <c r="A36" s="28"/>
      <c r="B36" s="28"/>
      <c r="F36" s="93">
        <v>0</v>
      </c>
    </row>
    <row r="37" spans="1:2" ht="13.5" thickTop="1">
      <c r="A37" s="28"/>
      <c r="B37" s="28"/>
    </row>
    <row r="38" spans="1:2" ht="12.75">
      <c r="A38" s="28"/>
      <c r="B38" s="28"/>
    </row>
    <row r="39" spans="1:7" ht="16.5" thickBot="1">
      <c r="A39" s="87" t="s">
        <v>67</v>
      </c>
      <c r="B39" s="28"/>
      <c r="C39" s="98">
        <v>0</v>
      </c>
      <c r="D39" s="98">
        <v>0</v>
      </c>
      <c r="E39" s="108">
        <v>0</v>
      </c>
      <c r="G39" s="113">
        <v>0</v>
      </c>
    </row>
    <row r="40" ht="13.5" thickTop="1"/>
  </sheetData>
  <sheetProtection sheet="1" objects="1" scenarios="1"/>
  <printOptions horizontalCentered="1"/>
  <pageMargins left="0.7874015748031497" right="0.2755905511811024" top="0.33" bottom="0.58" header="0.35433070866141736" footer="0.37"/>
  <pageSetup fitToHeight="2" horizontalDpi="300" verticalDpi="300" orientation="portrait" paperSize="9" scale="85" r:id="rId2"/>
  <headerFooter alignWithMargins="0">
    <oddHeader>&amp;RAusdruck vom &amp;D
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3:O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8.28125" style="0" hidden="1" customWidth="1"/>
    <col min="3" max="7" width="21.8515625" style="0" hidden="1" customWidth="1"/>
    <col min="8" max="8" width="21.8515625" style="0" bestFit="1" customWidth="1"/>
    <col min="9" max="9" width="14.57421875" style="0" customWidth="1"/>
    <col min="10" max="15" width="3.421875" style="0" hidden="1" customWidth="1"/>
    <col min="16" max="19" width="21.8515625" style="0" bestFit="1" customWidth="1"/>
    <col min="20" max="20" width="14.57421875" style="0" bestFit="1" customWidth="1"/>
  </cols>
  <sheetData>
    <row r="3" spans="1:15" ht="12.75">
      <c r="A3" s="125"/>
      <c r="B3" s="125"/>
      <c r="C3" s="126"/>
      <c r="D3" s="126"/>
      <c r="E3" s="126"/>
      <c r="F3" s="126"/>
      <c r="G3" s="127"/>
      <c r="I3" s="125"/>
      <c r="J3" s="125"/>
      <c r="K3" s="126"/>
      <c r="L3" s="126"/>
      <c r="M3" s="126"/>
      <c r="N3" s="126"/>
      <c r="O3" s="127"/>
    </row>
    <row r="4" spans="1:15" ht="12.75">
      <c r="A4" s="134" t="s">
        <v>119</v>
      </c>
      <c r="B4" s="128"/>
      <c r="C4" s="129"/>
      <c r="D4" s="129"/>
      <c r="E4" s="129"/>
      <c r="F4" s="129"/>
      <c r="G4" s="130"/>
      <c r="I4" s="134" t="s">
        <v>120</v>
      </c>
      <c r="J4" s="128"/>
      <c r="K4" s="129"/>
      <c r="L4" s="129"/>
      <c r="M4" s="129"/>
      <c r="N4" s="129"/>
      <c r="O4" s="130"/>
    </row>
    <row r="5" spans="1:15" ht="12.75">
      <c r="A5" s="135" t="s">
        <v>125</v>
      </c>
      <c r="B5" s="135"/>
      <c r="C5" s="137"/>
      <c r="D5" s="137"/>
      <c r="E5" s="137"/>
      <c r="F5" s="137"/>
      <c r="G5" s="138"/>
      <c r="I5" s="125" t="s">
        <v>13</v>
      </c>
      <c r="J5" s="125"/>
      <c r="K5" s="126"/>
      <c r="L5" s="126"/>
      <c r="M5" s="126"/>
      <c r="N5" s="126"/>
      <c r="O5" s="127"/>
    </row>
    <row r="6" spans="9:15" ht="12.75">
      <c r="I6" s="135" t="s">
        <v>125</v>
      </c>
      <c r="J6" s="131"/>
      <c r="K6" s="132"/>
      <c r="L6" s="132"/>
      <c r="M6" s="132"/>
      <c r="N6" s="132"/>
      <c r="O6" s="13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Bretterbauer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Bretterbauer</dc:creator>
  <cp:keywords/>
  <dc:description/>
  <cp:lastModifiedBy>Bretterbauer</cp:lastModifiedBy>
  <cp:lastPrinted>2012-01-27T15:45:26Z</cp:lastPrinted>
  <dcterms:created xsi:type="dcterms:W3CDTF">2005-01-24T18:40:00Z</dcterms:created>
  <dcterms:modified xsi:type="dcterms:W3CDTF">2012-04-11T18:42:22Z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